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2"/>
  </bookViews>
  <sheets>
    <sheet name="Alimentación" sheetId="1" r:id="rId1"/>
    <sheet name="Personal" sheetId="2" r:id="rId2"/>
    <sheet name=" Bienes " sheetId="3" r:id="rId3"/>
  </sheets>
  <definedNames>
    <definedName name="_xlnm.Print_Titles" localSheetId="2">' Bienes '!$1:$3</definedName>
    <definedName name="_xlnm.Print_Titles" localSheetId="0">'Alimentación'!$1:$3</definedName>
    <definedName name="_xlnm.Print_Titles" localSheetId="1">'Personal'!$1:$3</definedName>
  </definedNames>
  <calcPr fullCalcOnLoad="1"/>
</workbook>
</file>

<file path=xl/sharedStrings.xml><?xml version="1.0" encoding="utf-8"?>
<sst xmlns="http://schemas.openxmlformats.org/spreadsheetml/2006/main" count="134" uniqueCount="93">
  <si>
    <t>CARACTERISTICA</t>
  </si>
  <si>
    <t>RANGOS</t>
  </si>
  <si>
    <t>Alquiler de silletería blanca.</t>
  </si>
  <si>
    <t>Alquiler de baños móviles: Montaje, atención, mantenimiento y desmontaje</t>
  </si>
  <si>
    <t>2 baños</t>
  </si>
  <si>
    <t>4 baños</t>
  </si>
  <si>
    <t>6 baños</t>
  </si>
  <si>
    <t>Alquiler de plantas eléctricas</t>
  </si>
  <si>
    <t>Que incluya transporte, instalación y combustible</t>
  </si>
  <si>
    <t>50 kilovatios</t>
  </si>
  <si>
    <t>100 kilovatios</t>
  </si>
  <si>
    <t>150 kilovatios</t>
  </si>
  <si>
    <t>250 kilovatios</t>
  </si>
  <si>
    <t>MATERIALES Y BIENES PARA REALIZACION DE DISTINTOS EVENTOS</t>
  </si>
  <si>
    <t>VALOR 
UNITARIO</t>
  </si>
  <si>
    <t>Alquiler de baños móviles: Montaje, atención, mantenimiento y desmontaje para personas con movilidad reducida</t>
  </si>
  <si>
    <t>Meseros</t>
  </si>
  <si>
    <t>Hibratación (Botella de agua de 420 ml)</t>
  </si>
  <si>
    <t>PERSONAL APOYO PARA REALIZACION DE DISTINTOS EVENTOS</t>
  </si>
  <si>
    <t>Porcentaje</t>
  </si>
  <si>
    <t>Vl Total Promedio</t>
  </si>
  <si>
    <t>TOTAL</t>
  </si>
  <si>
    <t>Vl Total 
Promedio</t>
  </si>
  <si>
    <t>Valor 
Promedio</t>
  </si>
  <si>
    <t>Alquiler de silletería  vestida</t>
  </si>
  <si>
    <t>Reproductor de musica desde tu smartphone/laptop/tablet por bluetooth con un alcance de hasta 10 metros.</t>
  </si>
  <si>
    <t>Valor 
Promedio Antes de IVA</t>
  </si>
  <si>
    <t>Vl Total 
Promedio Ponderado</t>
  </si>
  <si>
    <t>Empresa</t>
  </si>
  <si>
    <t>Contacto</t>
  </si>
  <si>
    <t>Fecha</t>
  </si>
  <si>
    <t>Telefono</t>
  </si>
  <si>
    <t>ALIMENTACION PARA REALIZACIÓN DE DISTINTOS EVENTOS</t>
  </si>
  <si>
    <t xml:space="preserve">DESCRIPCION 
(Valor Hasta 4 HORAS).
</t>
  </si>
  <si>
    <t>DESCRIPCIÓN . (VALOR POR 1 HORA).</t>
  </si>
  <si>
    <t xml:space="preserve">Modelos con experiencia de 6 meses en eventos de protocolo (AAA).
Actividades Principales:   Venta de Loteria, entrega de Material POP, brindar información a clientes sobre la actividad que se este realizando
</t>
  </si>
  <si>
    <t>Firma Representante Legal</t>
  </si>
  <si>
    <t>Precio Unitario</t>
  </si>
  <si>
    <r>
      <t>L</t>
    </r>
    <r>
      <rPr>
        <b/>
        <i/>
        <sz val="8"/>
        <rFont val="Calibri"/>
        <family val="2"/>
      </rPr>
      <t>ogistico Operativo</t>
    </r>
    <r>
      <rPr>
        <i/>
        <sz val="8"/>
        <rFont val="Calibri"/>
        <family val="2"/>
      </rPr>
      <t xml:space="preserve"> , podran ser usados para activaciones estaticas y con movimiento a maximo 5 km. .
Actividades Principales: Montaje y Desmontaje de aventos, Carga de materia POP, Aseo, Volanteo, entrega de Material POP, empacar material POP, y brindar información</t>
    </r>
  </si>
  <si>
    <r>
      <t xml:space="preserve">Lechona de 500 gr, acompañada de </t>
    </r>
    <r>
      <rPr>
        <sz val="8"/>
        <rFont val="Calibri"/>
        <family val="2"/>
      </rPr>
      <t xml:space="preserve">harina de 120 gr cada una y bebida de minimo  350ml  Coca Cola o Postobon)
</t>
    </r>
  </si>
  <si>
    <r>
      <t xml:space="preserve">Precio por cada Refrigerio 
(1 harina de 80 gr - bebida de minimo  200ml  Coca Cola o Postobon)
</t>
    </r>
    <r>
      <rPr>
        <sz val="8"/>
        <rFont val="Calibri"/>
        <family val="2"/>
      </rPr>
      <t>Referencia (Palito de queso, pasteles dulces o salados, Croissant)</t>
    </r>
  </si>
  <si>
    <t>Caja navideña (Hojuela 20 gr, buñuelo 30 gr y natilla de 100 gr), acompañada de una bebida gaseosa bebida de minimo  200ml  Coca Cola o Postobon)</t>
  </si>
  <si>
    <t>Wrap de jamon y queso (300 gr) acompañado con Jugo Natural de minimo 200 ML</t>
  </si>
  <si>
    <t>Wrap de pollo (315 gr) acompañado acompañado con Jugo Natural de minimo 200 ML</t>
  </si>
  <si>
    <t xml:space="preserve">Pantalla Led 4 x 3 de 6 milimetros Pitch </t>
  </si>
  <si>
    <t>Sonido: 20.000 Vatios Sistema Line array, 4 bajos, 4 monitores de piso, consola de audio de 24 canales, 4 micrófonos inalámbricos, cajas directas, reproductor de CD y DJ</t>
  </si>
  <si>
    <t>Sonido: 5.000 Vatios, consola de audio,  2 micrófonos inalámbricos, reproductor de CD y DJ</t>
  </si>
  <si>
    <t>Tarima de 9 metros de ancho por 6 metros de fondo, con Iluminacion, dos escalerillas y rampas de acceso.</t>
  </si>
  <si>
    <r>
      <rPr>
        <b/>
        <u val="single"/>
        <sz val="8"/>
        <color indexed="8"/>
        <rFont val="Calibri"/>
        <family val="2"/>
      </rPr>
      <t xml:space="preserve">Nota:   </t>
    </r>
    <r>
      <rPr>
        <b/>
        <sz val="8"/>
        <color indexed="8"/>
        <rFont val="Calibri"/>
        <family val="2"/>
      </rPr>
      <t xml:space="preserve">
- Valor debe ser cotizado por Hora de Servicio, donde la Entidas realizaría la contratacion de minimo 4 horas por actividad
- El valor cotizado aplicará en todo el territorio Nacional.
- El personal deberá contar con afiliacion a ARL y presentar los respectivos soportes al momento  de iniciar alguna actividad.
</t>
    </r>
  </si>
  <si>
    <t>Tarima de 4 metros de ancho por 3 metros de fondo, con Iluminacion, dos escalerillas y rampas de acceso.</t>
  </si>
  <si>
    <t>ANEXO</t>
  </si>
  <si>
    <r>
      <rPr>
        <b/>
        <i/>
        <sz val="8"/>
        <rFont val="Calibri"/>
        <family val="2"/>
      </rPr>
      <t>Coordinador Logistico</t>
    </r>
    <r>
      <rPr>
        <sz val="8"/>
        <rFont val="Calibri"/>
        <family val="2"/>
      </rPr>
      <t xml:space="preserve"> para activaciones estaticas y con movimiento a maximo 5 km.
</t>
    </r>
    <r>
      <rPr>
        <b/>
        <i/>
        <sz val="8"/>
        <rFont val="Calibri"/>
        <family val="2"/>
      </rPr>
      <t xml:space="preserve">
Actividades Principales: </t>
    </r>
    <r>
      <rPr>
        <sz val="8"/>
        <rFont val="Calibri"/>
        <family val="2"/>
      </rPr>
      <t>Montaje y Desmontaje de eventos, Carga de materia POP, Aseo, Volanteo, entrega de Material POP, empacar material POP;  y brindar información, asi mismo sera la persona de coordinar las actividades que determine la entidad y que estas se realicen de acuerdo al requerimiento</t>
    </r>
    <r>
      <rPr>
        <b/>
        <i/>
        <sz val="8"/>
        <rFont val="Calibri"/>
        <family val="2"/>
      </rPr>
      <t xml:space="preserve">
</t>
    </r>
  </si>
  <si>
    <t xml:space="preserve">Servicio de Menaje para atencion de eventos (Vasos de cristal , Plato en ceramica para plan fuerte, sopa, ensalda y postre, cubiertos acero) </t>
  </si>
  <si>
    <t>Animador con experiencia de 1 año en eventos masivos, donde su experiencia sea  en manejo conciertos, Show en discotecas y/o Locutores de emisoras radiales reconocidas.</t>
  </si>
  <si>
    <t>Alquiler de Mesas tipo tablon para minimo 8 personas</t>
  </si>
  <si>
    <t>Alquiler de Mesas tipo tablon para minimo 8 con mantel y sobremantel</t>
  </si>
  <si>
    <t>Precio Unitario.
Que incluya transporte, Montaje y desmontaje.</t>
  </si>
  <si>
    <t>Atencion Hasta 10 Personas</t>
  </si>
  <si>
    <t>Atencion Hasta 30 Personas</t>
  </si>
  <si>
    <t>Atencion Hasta 50 Personas</t>
  </si>
  <si>
    <r>
      <rPr>
        <b/>
        <u val="single"/>
        <sz val="8"/>
        <color indexed="8"/>
        <rFont val="Calibri"/>
        <family val="2"/>
      </rPr>
      <t xml:space="preserve">Nota:   </t>
    </r>
    <r>
      <rPr>
        <b/>
        <sz val="8"/>
        <color indexed="8"/>
        <rFont val="Calibri"/>
        <family val="2"/>
      </rPr>
      <t xml:space="preserve">
- Valor debe ser cotizado por valor minimode 4 horas el Servicio.
- El valor cotizado aplicará en todo el territorio Nacional.</t>
    </r>
  </si>
  <si>
    <r>
      <t>Nota 1:  La Entidad definira que tipo de harinas y proteinas seran las que conformen el menú; de acuerdo a sus necesidades y publico de interes.
Nota 2: Los Almuerzos y desayunos deberan ser servido de a 1 por persona en PORTACOMIDAS ESPUMADOS de Tapa y Base de 3 divisiones de minimo las siguientes medidas: Largo (20.00 cm), Ancho (21.50 cm), Alto (7.80 cm).
Nota 3: La lechona deberá ser servida de a 1 persona por plato en portacomidas espumado de tapa y base de minimo las siguientes medidas  Largo (14.00 cm), Ancho (14 cm), Alto (7,8 cm)
Nota 4: El tamal deberá ser servido de a 1 persona por plato en portacomidas espumado de tapa y base de minimo las siguientes medidas  Largo (19.50 cm), Ancho (9.50 cm), Alto (5.80 cm).
Nota 5: El Sanduche, hamburguesa y el wrap debera ser servido de a 1 persona por plato en portacomidas espumado de tapa y base de minimo las siguientes medidas  Largo (15.00 cm), Ancho (15.00 cm), Alto (6.70 cm).
Alto (10.80 cm).</t>
    </r>
    <r>
      <rPr>
        <sz val="9"/>
        <color indexed="8"/>
        <rFont val="Calibri"/>
        <family val="2"/>
      </rPr>
      <t xml:space="preserve">
Nota 6: Cada alimento solicitado debera ser servido con Set de cubiertos compuesto por tenedor, cuchillo y cuhara, servilleta empacado en bolsa individual cada uno. Ademas las bebidas deben ser entregadas en botellas desechables o caja tetrapack
</t>
    </r>
    <r>
      <rPr>
        <sz val="9"/>
        <rFont val="Calibri"/>
        <family val="2"/>
      </rPr>
      <t>Nota 8: Todos los elementos solicitados como portacomidas, contenedores, set de cubiertos, bolsas, deben estar incluidos en el precio de los product</t>
    </r>
    <r>
      <rPr>
        <sz val="9"/>
        <color indexed="56"/>
        <rFont val="Calibri"/>
        <family val="2"/>
      </rPr>
      <t>os</t>
    </r>
  </si>
  <si>
    <t xml:space="preserve">ANEXO </t>
  </si>
  <si>
    <t xml:space="preserve">Ensalda Cesar de 300 Gr (Trozos de pollo, tocineta crocante, maíz tierno, lechuga fresca, tomate cherry, rodajas de huevo cocido y vinagreta, acompañada de pan de leche y acompañado acompañado con Jugo Natural de minimo 250 ML) </t>
  </si>
  <si>
    <r>
      <t>Precio por cada Almuerzo o Cena 
(2 proteinas</t>
    </r>
    <r>
      <rPr>
        <sz val="8"/>
        <rFont val="Calibri"/>
        <family val="2"/>
      </rPr>
      <t xml:space="preserve"> cada una de 200gr, 2 harina de 120 gr cada una, ensalada de 100 gr, postre 80 gramos , bebida de minimo  350ml Coca Cola o Postobon) </t>
    </r>
  </si>
  <si>
    <t>Tamal de 300 gr de de tres carne (pollo, Res y cerdo) y bebida de minimo  350ml  Coca Cola o Postobon</t>
  </si>
  <si>
    <r>
      <t xml:space="preserve">
Precio por cada desayuno 
(1 harina </t>
    </r>
    <r>
      <rPr>
        <sz val="8"/>
        <rFont val="Calibri"/>
        <family val="2"/>
      </rPr>
      <t>120 gr cada una, 1 proteina 120 gr cada una, 1 lacteo, bebida de minimo  200ml) 
Referencia (Arroz,  huevo, 1 tajada quesito, bebida caliente)</t>
    </r>
  </si>
  <si>
    <t>Hamburguesa (1/4 de libra de 100% carne de res a la plancha, con Tocineta, doble Queso, Salsa BBQ, Mayonesa y Salsa de tomate, porcion de pasas a la francesa y bebida gaseosa bebida de minimo  350ml  Coca Cola o Postobon</t>
  </si>
  <si>
    <t>Sanduche de pechuga de pollo 260 gr, con minimo dos vegetales y dos salsas, acompañado acompañado con Jugo Natural de minimo 200 ML</t>
  </si>
  <si>
    <t>Sanduche de pernil (pan tracidional 220 gr) con minimo dos vegetales y dos salsas, acompañado con Jugo Natural de minimo 200 ML.</t>
  </si>
  <si>
    <r>
      <t xml:space="preserve">Promotora para eventos con experiencia de 6 meses en ventas (AA)  para activaciones estaticas y con movimiento a maximo 5 km.
</t>
    </r>
    <r>
      <rPr>
        <b/>
        <sz val="8"/>
        <rFont val="Calibri"/>
        <family val="2"/>
      </rPr>
      <t xml:space="preserve">Actividades Principales:   </t>
    </r>
    <r>
      <rPr>
        <sz val="8"/>
        <rFont val="Calibri"/>
        <family val="2"/>
      </rPr>
      <t xml:space="preserve">Venta de Loteria, entrega de Material POP, brindar información a clientes sobre la actividad que se este realizando
</t>
    </r>
  </si>
  <si>
    <t>Grupo circense (3 integrantes) para activaciones estaticas y con movimiento a maximo 5 km.</t>
  </si>
  <si>
    <t>Grupo de Teatro (Con 4 integrantes) para activaciones estaticas y con movimiento a maximo 5 km.</t>
  </si>
  <si>
    <t>Grupo Musical - Chirimia de 5 integrantes para activaciones estaticas y con movimiento a maximo 5 km.</t>
  </si>
  <si>
    <t>Grupo de trovadores ( 2 trovadores) para activaciones estaticas y con movimiento a maximo 5 km.</t>
  </si>
  <si>
    <t>RANGOS DE PERSONAS QUE PRESTAN EL SERVICIO</t>
  </si>
  <si>
    <t>Cabina autoamplificada con bluetooth recargable con microfono y control</t>
  </si>
  <si>
    <t>Precio Unitario.
Que incluya transporte, entrega y recogida.</t>
  </si>
  <si>
    <t xml:space="preserve">Servicio de Menaje para atencion de eventos (Vasos de cristal , Plato en ceramica para plan fuerte, sopa, ensalda y postre, cubiertos acero y samovares de acuerto a la cantidad de personas atendidas) </t>
  </si>
  <si>
    <r>
      <rPr>
        <sz val="8"/>
        <color indexed="8"/>
        <rFont val="Calibri"/>
        <family val="2"/>
      </rPr>
      <t xml:space="preserve">Precio por cada Almuerzo o Cena
(1 proteina de 200gr, 2 harinas de 120gr </t>
    </r>
    <r>
      <rPr>
        <sz val="8"/>
        <color indexed="8"/>
        <rFont val="Calibri"/>
        <family val="2"/>
      </rPr>
      <t>cada una, ensalada de 100 gr, bebida de m</t>
    </r>
    <r>
      <rPr>
        <sz val="8"/>
        <rFont val="Calibri"/>
        <family val="2"/>
      </rPr>
      <t>inimo  350ml  Coca Cola o Postobon)</t>
    </r>
  </si>
  <si>
    <t>Almuerzos: (Asado de 3 carnes 200 gr Cada una "Cerdo, Res y Pollo" , 6 papas criollas, 1 mazorca y 1 arepa Delgada, bebida gaseosa “Postobon o Coca Cola” de 600 ml)</t>
  </si>
  <si>
    <r>
      <t xml:space="preserve">
Precio por cada desayuno
(3 harina minimo de</t>
    </r>
    <r>
      <rPr>
        <sz val="8"/>
        <rFont val="Calibri"/>
        <family val="2"/>
      </rPr>
      <t xml:space="preserve"> 120 gr cada una, 2 proteina  de 120 gr cada una, 1 lacteo, bebida de minimo  200ml) 
Referencia (Arepa, frijoles , Arroz,  huevos, carne, 1 tajada de quesito, bebida caliente)</t>
    </r>
  </si>
  <si>
    <t>Cantidad de productos</t>
  </si>
  <si>
    <t>VALOR 
POR UNIDAD 
(Se pretende obtener economias de escala)</t>
  </si>
  <si>
    <t>Precio Minimo</t>
  </si>
  <si>
    <t>Precio Maximo</t>
  </si>
  <si>
    <t>Trimalla Plana
Estructura básica conformada a partir de barras en aluminio con las cuales se puede construir techos o backing.</t>
  </si>
  <si>
    <t>Trimalla 4x3.
Que incluya transporte, Montaje y desmontaje</t>
  </si>
  <si>
    <t>Ttrimalla 6x3.
Que incluya transporte, Montaje y desmontaje</t>
  </si>
  <si>
    <t>IPOCONSUMO (8%)</t>
  </si>
  <si>
    <t>VALOR 
CON IPOCONSUMO</t>
  </si>
  <si>
    <t>VALOR CON IVA</t>
  </si>
  <si>
    <t>IVA (19%)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</si>
</sst>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"/>
    <numFmt numFmtId="181" formatCode="_ &quot;$&quot;\ * #,##0_ ;_ &quot;$&quot;\ * \-#,##0_ ;_ &quot;$&quot;\ * &quot;-&quot;??_ ;_ @_ "/>
    <numFmt numFmtId="182" formatCode="_(&quot;$&quot;\ * #,##0_);_(&quot;$&quot;\ * \(#,##0\);_(&quot;$&quot;\ * &quot;-&quot;??_);_(@_)"/>
    <numFmt numFmtId="183" formatCode="_(* #,##0_);_(* \(#,##0\);_(* &quot;-&quot;??_);_(@_)"/>
    <numFmt numFmtId="184" formatCode="_(* #,##0.0_);_(* \(#,##0.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-&quot;$&quot;* #,##0_-;_-&quot;$&quot;* \(#,##0\)_-;_-&quot;$&quot;* &quot;-&quot;??;_-@_-"/>
    <numFmt numFmtId="190" formatCode="_(&quot;$&quot;\ * #,##0.0_);_(&quot;$&quot;\ * \(#,##0.0\);_(&quot;$&quot;\ * &quot;-&quot;??_);_(@_)"/>
    <numFmt numFmtId="191" formatCode="0.0"/>
    <numFmt numFmtId="192" formatCode="0.000"/>
    <numFmt numFmtId="193" formatCode="0.0000"/>
    <numFmt numFmtId="194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sz val="9"/>
      <color indexed="56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u val="single"/>
      <sz val="8"/>
      <name val="Calibri"/>
      <family val="2"/>
    </font>
    <font>
      <b/>
      <i/>
      <u val="single"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9" fontId="0" fillId="0" borderId="0" xfId="57" applyFont="1" applyAlignment="1">
      <alignment/>
    </xf>
    <xf numFmtId="0" fontId="58" fillId="0" borderId="1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9" fillId="34" borderId="10" xfId="0" applyFont="1" applyFill="1" applyBorder="1" applyAlignment="1">
      <alignment/>
    </xf>
    <xf numFmtId="9" fontId="59" fillId="34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vertical="center"/>
    </xf>
    <xf numFmtId="9" fontId="59" fillId="34" borderId="10" xfId="0" applyNumberFormat="1" applyFont="1" applyFill="1" applyBorder="1" applyAlignment="1">
      <alignment horizontal="center" vertical="center"/>
    </xf>
    <xf numFmtId="3" fontId="59" fillId="34" borderId="10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3" fontId="3" fillId="12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9" fontId="3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3" fontId="57" fillId="0" borderId="0" xfId="0" applyNumberFormat="1" applyFont="1" applyAlignment="1">
      <alignment/>
    </xf>
    <xf numFmtId="182" fontId="0" fillId="0" borderId="0" xfId="0" applyNumberFormat="1" applyAlignment="1">
      <alignment/>
    </xf>
    <xf numFmtId="9" fontId="2" fillId="33" borderId="10" xfId="57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9" fontId="3" fillId="35" borderId="10" xfId="57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9" fontId="11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9" fontId="2" fillId="33" borderId="10" xfId="57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9" fontId="3" fillId="33" borderId="11" xfId="57" applyFont="1" applyFill="1" applyBorder="1" applyAlignment="1">
      <alignment horizontal="center" vertical="center" wrapText="1"/>
    </xf>
    <xf numFmtId="4" fontId="3" fillId="33" borderId="11" xfId="57" applyNumberFormat="1" applyFont="1" applyFill="1" applyBorder="1" applyAlignment="1">
      <alignment horizontal="center" vertical="center" wrapText="1"/>
    </xf>
    <xf numFmtId="180" fontId="3" fillId="33" borderId="11" xfId="57" applyNumberFormat="1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 wrapText="1"/>
    </xf>
    <xf numFmtId="9" fontId="3" fillId="33" borderId="11" xfId="57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3" fontId="0" fillId="0" borderId="10" xfId="50" applyNumberFormat="1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3" fontId="0" fillId="0" borderId="10" xfId="50" applyNumberFormat="1" applyFont="1" applyFill="1" applyBorder="1" applyAlignment="1">
      <alignment vertical="center"/>
    </xf>
    <xf numFmtId="183" fontId="57" fillId="0" borderId="0" xfId="48" applyNumberFormat="1" applyFont="1" applyAlignment="1">
      <alignment/>
    </xf>
    <xf numFmtId="183" fontId="3" fillId="35" borderId="10" xfId="48" applyNumberFormat="1" applyFont="1" applyFill="1" applyBorder="1" applyAlignment="1">
      <alignment horizontal="center" wrapText="1"/>
    </xf>
    <xf numFmtId="183" fontId="56" fillId="0" borderId="0" xfId="48" applyNumberFormat="1" applyFont="1" applyAlignment="1">
      <alignment horizontal="center"/>
    </xf>
    <xf numFmtId="183" fontId="3" fillId="35" borderId="10" xfId="48" applyNumberFormat="1" applyFont="1" applyFill="1" applyBorder="1" applyAlignment="1">
      <alignment horizontal="center" vertical="center" wrapText="1"/>
    </xf>
    <xf numFmtId="183" fontId="3" fillId="12" borderId="10" xfId="48" applyNumberFormat="1" applyFont="1" applyFill="1" applyBorder="1" applyAlignment="1">
      <alignment horizontal="center" vertical="center"/>
    </xf>
    <xf numFmtId="3" fontId="3" fillId="35" borderId="10" xfId="48" applyNumberFormat="1" applyFont="1" applyFill="1" applyBorder="1" applyAlignment="1">
      <alignment horizontal="center" vertical="center" wrapText="1"/>
    </xf>
    <xf numFmtId="3" fontId="14" fillId="11" borderId="10" xfId="0" applyNumberFormat="1" applyFont="1" applyFill="1" applyBorder="1" applyAlignment="1">
      <alignment horizontal="center" vertical="center" wrapText="1"/>
    </xf>
    <xf numFmtId="3" fontId="0" fillId="0" borderId="10" xfId="50" applyNumberFormat="1" applyFont="1" applyFill="1" applyBorder="1" applyAlignment="1">
      <alignment vertical="center"/>
    </xf>
    <xf numFmtId="3" fontId="3" fillId="12" borderId="10" xfId="48" applyNumberFormat="1" applyFont="1" applyFill="1" applyBorder="1" applyAlignment="1">
      <alignment horizontal="center" vertical="center"/>
    </xf>
    <xf numFmtId="3" fontId="56" fillId="0" borderId="0" xfId="48" applyNumberFormat="1" applyFont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183" fontId="11" fillId="33" borderId="10" xfId="48" applyNumberFormat="1" applyFont="1" applyFill="1" applyBorder="1" applyAlignment="1">
      <alignment horizontal="center" vertical="center" wrapText="1"/>
    </xf>
    <xf numFmtId="183" fontId="3" fillId="33" borderId="11" xfId="48" applyNumberFormat="1" applyFont="1" applyFill="1" applyBorder="1" applyAlignment="1">
      <alignment horizontal="center" vertical="center" wrapText="1"/>
    </xf>
    <xf numFmtId="183" fontId="59" fillId="34" borderId="10" xfId="48" applyNumberFormat="1" applyFont="1" applyFill="1" applyBorder="1" applyAlignment="1">
      <alignment horizontal="center"/>
    </xf>
    <xf numFmtId="183" fontId="2" fillId="33" borderId="10" xfId="48" applyNumberFormat="1" applyFont="1" applyFill="1" applyBorder="1" applyAlignment="1">
      <alignment horizontal="center" vertical="center" wrapText="1"/>
    </xf>
    <xf numFmtId="183" fontId="59" fillId="34" borderId="10" xfId="48" applyNumberFormat="1" applyFont="1" applyFill="1" applyBorder="1" applyAlignment="1">
      <alignment horizontal="center" vertical="center"/>
    </xf>
    <xf numFmtId="183" fontId="2" fillId="33" borderId="0" xfId="48" applyNumberFormat="1" applyFont="1" applyFill="1" applyAlignment="1">
      <alignment/>
    </xf>
    <xf numFmtId="183" fontId="3" fillId="33" borderId="10" xfId="48" applyNumberFormat="1" applyFont="1" applyFill="1" applyBorder="1" applyAlignment="1">
      <alignment horizontal="center" vertical="center"/>
    </xf>
    <xf numFmtId="183" fontId="0" fillId="33" borderId="0" xfId="48" applyNumberFormat="1" applyFont="1" applyFill="1" applyAlignment="1">
      <alignment horizontal="center" vertical="center"/>
    </xf>
    <xf numFmtId="183" fontId="0" fillId="11" borderId="10" xfId="50" applyNumberFormat="1" applyFont="1" applyFill="1" applyBorder="1" applyAlignment="1">
      <alignment vertical="center"/>
    </xf>
    <xf numFmtId="183" fontId="34" fillId="11" borderId="10" xfId="50" applyNumberFormat="1" applyFont="1" applyFill="1" applyBorder="1" applyAlignment="1">
      <alignment vertical="center"/>
    </xf>
    <xf numFmtId="180" fontId="57" fillId="11" borderId="10" xfId="0" applyNumberFormat="1" applyFont="1" applyFill="1" applyBorder="1" applyAlignment="1">
      <alignment horizontal="center" vertical="center"/>
    </xf>
    <xf numFmtId="182" fontId="2" fillId="11" borderId="10" xfId="51" applyNumberFormat="1" applyFont="1" applyFill="1" applyBorder="1" applyAlignment="1">
      <alignment horizontal="center" vertical="center"/>
    </xf>
    <xf numFmtId="183" fontId="2" fillId="33" borderId="10" xfId="0" applyNumberFormat="1" applyFont="1" applyFill="1" applyBorder="1" applyAlignment="1">
      <alignment horizontal="center" vertical="center"/>
    </xf>
    <xf numFmtId="183" fontId="0" fillId="11" borderId="10" xfId="50" applyNumberFormat="1" applyFont="1" applyFill="1" applyBorder="1" applyAlignment="1">
      <alignment horizontal="center" vertical="center" wrapText="1"/>
    </xf>
    <xf numFmtId="183" fontId="3" fillId="35" borderId="10" xfId="48" applyNumberFormat="1" applyFont="1" applyFill="1" applyBorder="1" applyAlignment="1">
      <alignment horizontal="center" vertical="center"/>
    </xf>
    <xf numFmtId="183" fontId="3" fillId="33" borderId="10" xfId="48" applyNumberFormat="1" applyFont="1" applyFill="1" applyBorder="1" applyAlignment="1">
      <alignment horizontal="center" vertical="center"/>
    </xf>
    <xf numFmtId="183" fontId="56" fillId="0" borderId="0" xfId="48" applyNumberFormat="1" applyFont="1" applyAlignment="1">
      <alignment/>
    </xf>
    <xf numFmtId="3" fontId="3" fillId="11" borderId="10" xfId="48" applyNumberFormat="1" applyFont="1" applyFill="1" applyBorder="1" applyAlignment="1">
      <alignment horizontal="center" vertical="center" wrapText="1"/>
    </xf>
    <xf numFmtId="3" fontId="57" fillId="11" borderId="10" xfId="48" applyNumberFormat="1" applyFont="1" applyFill="1" applyBorder="1" applyAlignment="1">
      <alignment horizontal="center" vertical="center"/>
    </xf>
    <xf numFmtId="3" fontId="57" fillId="11" borderId="10" xfId="51" applyNumberFormat="1" applyFont="1" applyFill="1" applyBorder="1" applyAlignment="1">
      <alignment horizontal="center" vertical="center"/>
    </xf>
    <xf numFmtId="3" fontId="0" fillId="11" borderId="0" xfId="50" applyNumberFormat="1" applyFont="1" applyFill="1" applyBorder="1" applyAlignment="1">
      <alignment horizontal="center" vertical="center"/>
    </xf>
    <xf numFmtId="3" fontId="56" fillId="0" borderId="0" xfId="0" applyNumberFormat="1" applyFont="1" applyAlignment="1">
      <alignment/>
    </xf>
    <xf numFmtId="0" fontId="35" fillId="35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57" fillId="33" borderId="11" xfId="57" applyFont="1" applyFill="1" applyBorder="1" applyAlignment="1">
      <alignment horizontal="center" vertical="center" wrapText="1"/>
    </xf>
    <xf numFmtId="9" fontId="57" fillId="33" borderId="13" xfId="57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3" fontId="2" fillId="33" borderId="11" xfId="48" applyNumberFormat="1" applyFont="1" applyFill="1" applyBorder="1" applyAlignment="1">
      <alignment horizontal="center" vertical="center" wrapText="1"/>
    </xf>
    <xf numFmtId="183" fontId="2" fillId="33" borderId="13" xfId="48" applyNumberFormat="1" applyFont="1" applyFill="1" applyBorder="1" applyAlignment="1">
      <alignment horizontal="center" vertical="center" wrapText="1"/>
    </xf>
    <xf numFmtId="183" fontId="2" fillId="33" borderId="10" xfId="48" applyNumberFormat="1" applyFont="1" applyFill="1" applyBorder="1" applyAlignment="1">
      <alignment horizontal="center" vertical="center" wrapText="1"/>
    </xf>
    <xf numFmtId="9" fontId="57" fillId="33" borderId="12" xfId="57" applyFont="1" applyFill="1" applyBorder="1" applyAlignment="1">
      <alignment horizontal="center" vertical="center" wrapText="1"/>
    </xf>
    <xf numFmtId="183" fontId="2" fillId="33" borderId="12" xfId="48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9" fontId="2" fillId="33" borderId="10" xfId="57" applyFont="1" applyFill="1" applyBorder="1" applyAlignment="1">
      <alignment horizontal="center" vertical="center" wrapText="1"/>
    </xf>
    <xf numFmtId="9" fontId="57" fillId="33" borderId="10" xfId="57" applyFont="1" applyFill="1" applyBorder="1" applyAlignment="1">
      <alignment horizontal="center" vertical="center" wrapText="1"/>
    </xf>
    <xf numFmtId="9" fontId="2" fillId="33" borderId="11" xfId="57" applyFont="1" applyFill="1" applyBorder="1" applyAlignment="1">
      <alignment horizontal="center" vertical="center" wrapText="1"/>
    </xf>
    <xf numFmtId="9" fontId="2" fillId="33" borderId="13" xfId="57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6" fillId="35" borderId="0" xfId="0" applyFont="1" applyFill="1" applyAlignment="1">
      <alignment horizontal="center"/>
    </xf>
    <xf numFmtId="9" fontId="2" fillId="33" borderId="12" xfId="57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3" fontId="3" fillId="33" borderId="10" xfId="48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/>
    </xf>
    <xf numFmtId="9" fontId="3" fillId="33" borderId="10" xfId="57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9" fontId="3" fillId="33" borderId="10" xfId="57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58" fillId="33" borderId="10" xfId="50" applyNumberFormat="1" applyFont="1" applyFill="1" applyBorder="1" applyAlignment="1">
      <alignment horizontal="center" vertical="center" wrapText="1"/>
    </xf>
    <xf numFmtId="9" fontId="3" fillId="33" borderId="12" xfId="57" applyFont="1" applyFill="1" applyBorder="1" applyAlignment="1">
      <alignment horizontal="center" vertical="center" wrapText="1"/>
    </xf>
    <xf numFmtId="3" fontId="3" fillId="33" borderId="10" xfId="50" applyNumberFormat="1" applyFont="1" applyFill="1" applyBorder="1" applyAlignment="1">
      <alignment horizontal="center" vertical="center" wrapText="1"/>
    </xf>
    <xf numFmtId="183" fontId="3" fillId="33" borderId="12" xfId="48" applyNumberFormat="1" applyFont="1" applyFill="1" applyBorder="1" applyAlignment="1">
      <alignment horizontal="center" vertical="center" wrapText="1"/>
    </xf>
    <xf numFmtId="183" fontId="3" fillId="33" borderId="10" xfId="48" applyNumberFormat="1" applyFont="1" applyFill="1" applyBorder="1" applyAlignment="1">
      <alignment horizontal="center" vertical="center" wrapText="1"/>
    </xf>
    <xf numFmtId="3" fontId="3" fillId="33" borderId="11" xfId="50" applyNumberFormat="1" applyFont="1" applyFill="1" applyBorder="1" applyAlignment="1">
      <alignment horizontal="center" vertical="center" wrapText="1"/>
    </xf>
    <xf numFmtId="3" fontId="3" fillId="33" borderId="13" xfId="50" applyNumberFormat="1" applyFont="1" applyFill="1" applyBorder="1" applyAlignment="1">
      <alignment horizontal="center" vertical="center" wrapText="1"/>
    </xf>
    <xf numFmtId="183" fontId="3" fillId="33" borderId="11" xfId="48" applyNumberFormat="1" applyFont="1" applyFill="1" applyBorder="1" applyAlignment="1">
      <alignment horizontal="center" vertical="center" wrapText="1"/>
    </xf>
    <xf numFmtId="183" fontId="3" fillId="33" borderId="13" xfId="48" applyNumberFormat="1" applyFont="1" applyFill="1" applyBorder="1" applyAlignment="1">
      <alignment horizontal="center" vertical="center" wrapText="1"/>
    </xf>
    <xf numFmtId="3" fontId="3" fillId="33" borderId="10" xfId="5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9" fontId="3" fillId="33" borderId="11" xfId="57" applyFont="1" applyFill="1" applyBorder="1" applyAlignment="1">
      <alignment horizontal="center" vertical="center" wrapText="1"/>
    </xf>
    <xf numFmtId="9" fontId="3" fillId="33" borderId="13" xfId="57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4" xfId="53"/>
    <cellStyle name="Moneda 5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="130" zoomScaleNormal="130" workbookViewId="0" topLeftCell="A1">
      <selection activeCell="L4" sqref="L4:L60"/>
    </sheetView>
  </sheetViews>
  <sheetFormatPr defaultColWidth="11.421875" defaultRowHeight="15"/>
  <cols>
    <col min="1" max="1" width="43.00390625" style="0" customWidth="1"/>
    <col min="2" max="2" width="9.421875" style="0" customWidth="1"/>
    <col min="3" max="4" width="11.421875" style="80" customWidth="1"/>
    <col min="5" max="5" width="11.00390625" style="33" customWidth="1"/>
    <col min="6" max="6" width="13.57421875" style="33" customWidth="1"/>
    <col min="7" max="7" width="9.7109375" style="57" customWidth="1"/>
    <col min="8" max="8" width="9.57421875" style="57" customWidth="1"/>
    <col min="9" max="9" width="13.421875" style="60" bestFit="1" customWidth="1"/>
    <col min="10" max="10" width="10.00390625" style="34" customWidth="1"/>
  </cols>
  <sheetData>
    <row r="1" spans="1:10" ht="16.5" customHeight="1">
      <c r="A1" s="95" t="s">
        <v>50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4" customHeight="1">
      <c r="A2" s="95" t="s">
        <v>32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66.75" customHeight="1">
      <c r="A3" s="35" t="s">
        <v>0</v>
      </c>
      <c r="B3" s="36" t="s">
        <v>19</v>
      </c>
      <c r="C3" s="65" t="s">
        <v>26</v>
      </c>
      <c r="D3" s="65" t="s">
        <v>27</v>
      </c>
      <c r="E3" s="37" t="s">
        <v>82</v>
      </c>
      <c r="F3" s="37" t="s">
        <v>83</v>
      </c>
      <c r="G3" s="59" t="s">
        <v>85</v>
      </c>
      <c r="H3" s="59" t="s">
        <v>84</v>
      </c>
      <c r="I3" s="35" t="s">
        <v>89</v>
      </c>
      <c r="J3" s="37" t="s">
        <v>90</v>
      </c>
    </row>
    <row r="4" spans="1:12" ht="15" customHeight="1">
      <c r="A4" s="96" t="s">
        <v>64</v>
      </c>
      <c r="B4" s="98">
        <v>0.1</v>
      </c>
      <c r="C4" s="101" t="e">
        <f>AVERAGE(F4:F7)</f>
        <v>#DIV/0!</v>
      </c>
      <c r="D4" s="101" t="e">
        <f>+C4*$B$4</f>
        <v>#DIV/0!</v>
      </c>
      <c r="E4" s="28">
        <v>10</v>
      </c>
      <c r="F4" s="86"/>
      <c r="G4" s="58">
        <v>17150</v>
      </c>
      <c r="H4" s="58">
        <v>14050</v>
      </c>
      <c r="I4" s="29">
        <f>+F4*0.08</f>
        <v>0</v>
      </c>
      <c r="J4" s="30">
        <f>+I4+F4</f>
        <v>0</v>
      </c>
      <c r="L4" s="20"/>
    </row>
    <row r="5" spans="1:12" ht="15">
      <c r="A5" s="97"/>
      <c r="B5" s="99"/>
      <c r="C5" s="102"/>
      <c r="D5" s="102"/>
      <c r="E5" s="28">
        <v>50</v>
      </c>
      <c r="F5" s="86"/>
      <c r="G5" s="58">
        <v>15850</v>
      </c>
      <c r="H5" s="58">
        <v>12950</v>
      </c>
      <c r="I5" s="29">
        <f aca="true" t="shared" si="0" ref="I5:I60">+F5*0.08</f>
        <v>0</v>
      </c>
      <c r="J5" s="30">
        <f aca="true" t="shared" si="1" ref="J5:J60">+I5+F5</f>
        <v>0</v>
      </c>
      <c r="L5" s="20"/>
    </row>
    <row r="6" spans="1:12" ht="15">
      <c r="A6" s="97"/>
      <c r="B6" s="99"/>
      <c r="C6" s="102"/>
      <c r="D6" s="102"/>
      <c r="E6" s="28">
        <v>100</v>
      </c>
      <c r="F6" s="86"/>
      <c r="G6" s="58">
        <v>13550</v>
      </c>
      <c r="H6" s="58">
        <v>11050</v>
      </c>
      <c r="I6" s="29">
        <f t="shared" si="0"/>
        <v>0</v>
      </c>
      <c r="J6" s="30">
        <f t="shared" si="1"/>
        <v>0</v>
      </c>
      <c r="L6" s="20"/>
    </row>
    <row r="7" spans="1:12" ht="15">
      <c r="A7" s="97"/>
      <c r="B7" s="99"/>
      <c r="C7" s="102"/>
      <c r="D7" s="102"/>
      <c r="E7" s="28">
        <v>300</v>
      </c>
      <c r="F7" s="86"/>
      <c r="G7" s="58">
        <v>11450</v>
      </c>
      <c r="H7" s="58">
        <v>9350</v>
      </c>
      <c r="I7" s="29">
        <f t="shared" si="0"/>
        <v>0</v>
      </c>
      <c r="J7" s="30">
        <f t="shared" si="1"/>
        <v>0</v>
      </c>
      <c r="L7" s="20"/>
    </row>
    <row r="8" spans="1:12" ht="18" customHeight="1">
      <c r="A8" s="96" t="s">
        <v>79</v>
      </c>
      <c r="B8" s="98">
        <v>0.08</v>
      </c>
      <c r="C8" s="101" t="e">
        <f>AVERAGE(F8:F11)</f>
        <v>#DIV/0!</v>
      </c>
      <c r="D8" s="101" t="e">
        <f>+C8*$B$8</f>
        <v>#DIV/0!</v>
      </c>
      <c r="E8" s="28">
        <v>10</v>
      </c>
      <c r="F8" s="86"/>
      <c r="G8" s="58">
        <v>15200</v>
      </c>
      <c r="H8" s="58">
        <v>12400</v>
      </c>
      <c r="I8" s="29">
        <f t="shared" si="0"/>
        <v>0</v>
      </c>
      <c r="J8" s="30">
        <f t="shared" si="1"/>
        <v>0</v>
      </c>
      <c r="L8" s="20"/>
    </row>
    <row r="9" spans="1:12" ht="15">
      <c r="A9" s="97"/>
      <c r="B9" s="99"/>
      <c r="C9" s="102"/>
      <c r="D9" s="102"/>
      <c r="E9" s="28">
        <v>50</v>
      </c>
      <c r="F9" s="86"/>
      <c r="G9" s="58">
        <v>14100</v>
      </c>
      <c r="H9" s="58">
        <v>11500</v>
      </c>
      <c r="I9" s="29">
        <f t="shared" si="0"/>
        <v>0</v>
      </c>
      <c r="J9" s="30">
        <f t="shared" si="1"/>
        <v>0</v>
      </c>
      <c r="L9" s="20"/>
    </row>
    <row r="10" spans="1:12" ht="15">
      <c r="A10" s="97"/>
      <c r="B10" s="99"/>
      <c r="C10" s="102"/>
      <c r="D10" s="102"/>
      <c r="E10" s="28">
        <v>100</v>
      </c>
      <c r="F10" s="86"/>
      <c r="G10" s="58">
        <v>11650</v>
      </c>
      <c r="H10" s="58">
        <v>9550</v>
      </c>
      <c r="I10" s="29">
        <f t="shared" si="0"/>
        <v>0</v>
      </c>
      <c r="J10" s="30">
        <f t="shared" si="1"/>
        <v>0</v>
      </c>
      <c r="L10" s="20"/>
    </row>
    <row r="11" spans="1:12" ht="15">
      <c r="A11" s="97"/>
      <c r="B11" s="99"/>
      <c r="C11" s="102"/>
      <c r="D11" s="102"/>
      <c r="E11" s="28">
        <v>300</v>
      </c>
      <c r="F11" s="86"/>
      <c r="G11" s="58">
        <v>10450</v>
      </c>
      <c r="H11" s="58">
        <v>8550</v>
      </c>
      <c r="I11" s="29">
        <f t="shared" si="0"/>
        <v>0</v>
      </c>
      <c r="J11" s="30">
        <f t="shared" si="1"/>
        <v>0</v>
      </c>
      <c r="L11" s="20"/>
    </row>
    <row r="12" spans="1:12" ht="15" customHeight="1">
      <c r="A12" s="96" t="s">
        <v>39</v>
      </c>
      <c r="B12" s="98">
        <v>0.05</v>
      </c>
      <c r="C12" s="101" t="e">
        <f>AVERAGE(F12:F14)</f>
        <v>#DIV/0!</v>
      </c>
      <c r="D12" s="101" t="e">
        <f>+C12*B12</f>
        <v>#DIV/0!</v>
      </c>
      <c r="E12" s="28">
        <v>50</v>
      </c>
      <c r="F12" s="86"/>
      <c r="G12" s="58">
        <v>10000</v>
      </c>
      <c r="H12" s="58">
        <v>8200</v>
      </c>
      <c r="I12" s="29">
        <f t="shared" si="0"/>
        <v>0</v>
      </c>
      <c r="J12" s="30">
        <f t="shared" si="1"/>
        <v>0</v>
      </c>
      <c r="L12" s="20"/>
    </row>
    <row r="13" spans="1:12" ht="15">
      <c r="A13" s="97"/>
      <c r="B13" s="99"/>
      <c r="C13" s="102"/>
      <c r="D13" s="102"/>
      <c r="E13" s="28">
        <v>100</v>
      </c>
      <c r="F13" s="86"/>
      <c r="G13" s="58">
        <v>9900</v>
      </c>
      <c r="H13" s="58">
        <v>8100</v>
      </c>
      <c r="I13" s="29">
        <f t="shared" si="0"/>
        <v>0</v>
      </c>
      <c r="J13" s="30">
        <f t="shared" si="1"/>
        <v>0</v>
      </c>
      <c r="L13" s="20"/>
    </row>
    <row r="14" spans="1:12" ht="15">
      <c r="A14" s="97"/>
      <c r="B14" s="99"/>
      <c r="C14" s="102"/>
      <c r="D14" s="102"/>
      <c r="E14" s="28">
        <v>300</v>
      </c>
      <c r="F14" s="86"/>
      <c r="G14" s="58">
        <v>9700</v>
      </c>
      <c r="H14" s="58">
        <v>7900</v>
      </c>
      <c r="I14" s="29">
        <f t="shared" si="0"/>
        <v>0</v>
      </c>
      <c r="J14" s="30">
        <f t="shared" si="1"/>
        <v>0</v>
      </c>
      <c r="L14" s="20"/>
    </row>
    <row r="15" spans="1:12" ht="15" customHeight="1">
      <c r="A15" s="96" t="s">
        <v>65</v>
      </c>
      <c r="B15" s="98">
        <v>0.05</v>
      </c>
      <c r="C15" s="103" t="e">
        <f>AVERAGE(F15:F17)</f>
        <v>#DIV/0!</v>
      </c>
      <c r="D15" s="103" t="e">
        <f>+C15*$B$15</f>
        <v>#DIV/0!</v>
      </c>
      <c r="E15" s="28">
        <v>50</v>
      </c>
      <c r="F15" s="86"/>
      <c r="G15" s="58">
        <v>10000</v>
      </c>
      <c r="H15" s="58">
        <v>8200</v>
      </c>
      <c r="I15" s="29">
        <f t="shared" si="0"/>
        <v>0</v>
      </c>
      <c r="J15" s="30">
        <f t="shared" si="1"/>
        <v>0</v>
      </c>
      <c r="L15" s="20"/>
    </row>
    <row r="16" spans="1:12" ht="15">
      <c r="A16" s="97"/>
      <c r="B16" s="99"/>
      <c r="C16" s="103"/>
      <c r="D16" s="103"/>
      <c r="E16" s="28">
        <v>100</v>
      </c>
      <c r="F16" s="86"/>
      <c r="G16" s="58">
        <v>9250</v>
      </c>
      <c r="H16" s="58">
        <v>7550</v>
      </c>
      <c r="I16" s="29">
        <f t="shared" si="0"/>
        <v>0</v>
      </c>
      <c r="J16" s="30">
        <f t="shared" si="1"/>
        <v>0</v>
      </c>
      <c r="L16" s="20"/>
    </row>
    <row r="17" spans="1:12" ht="15">
      <c r="A17" s="97"/>
      <c r="B17" s="99"/>
      <c r="C17" s="103"/>
      <c r="D17" s="103"/>
      <c r="E17" s="28">
        <v>300</v>
      </c>
      <c r="F17" s="86"/>
      <c r="G17" s="58">
        <v>9150</v>
      </c>
      <c r="H17" s="58">
        <v>7450</v>
      </c>
      <c r="I17" s="29">
        <f t="shared" si="0"/>
        <v>0</v>
      </c>
      <c r="J17" s="30">
        <f t="shared" si="1"/>
        <v>0</v>
      </c>
      <c r="L17" s="20"/>
    </row>
    <row r="18" spans="1:12" ht="28.5" customHeight="1">
      <c r="A18" s="96" t="s">
        <v>80</v>
      </c>
      <c r="B18" s="98">
        <v>0.08</v>
      </c>
      <c r="C18" s="101" t="e">
        <f>AVERAGE(F18:F21)</f>
        <v>#DIV/0!</v>
      </c>
      <c r="D18" s="101" t="e">
        <f>+C18*B18</f>
        <v>#DIV/0!</v>
      </c>
      <c r="E18" s="28">
        <v>100</v>
      </c>
      <c r="F18" s="86"/>
      <c r="G18" s="58">
        <v>33000</v>
      </c>
      <c r="H18" s="58">
        <v>27000</v>
      </c>
      <c r="I18" s="29">
        <f t="shared" si="0"/>
        <v>0</v>
      </c>
      <c r="J18" s="30">
        <f t="shared" si="1"/>
        <v>0</v>
      </c>
      <c r="L18" s="20"/>
    </row>
    <row r="19" spans="1:12" ht="24.75" customHeight="1">
      <c r="A19" s="97"/>
      <c r="B19" s="99"/>
      <c r="C19" s="102"/>
      <c r="D19" s="102"/>
      <c r="E19" s="28">
        <v>250</v>
      </c>
      <c r="F19" s="86"/>
      <c r="G19" s="58">
        <v>31900</v>
      </c>
      <c r="H19" s="58">
        <v>26100</v>
      </c>
      <c r="I19" s="29">
        <f t="shared" si="0"/>
        <v>0</v>
      </c>
      <c r="J19" s="30">
        <f t="shared" si="1"/>
        <v>0</v>
      </c>
      <c r="L19" s="20"/>
    </row>
    <row r="20" spans="1:12" ht="18.75" customHeight="1">
      <c r="A20" s="97"/>
      <c r="B20" s="99"/>
      <c r="C20" s="102"/>
      <c r="D20" s="102"/>
      <c r="E20" s="28">
        <v>500</v>
      </c>
      <c r="F20" s="86"/>
      <c r="G20" s="58">
        <v>30800</v>
      </c>
      <c r="H20" s="58">
        <v>25200</v>
      </c>
      <c r="I20" s="29">
        <f t="shared" si="0"/>
        <v>0</v>
      </c>
      <c r="J20" s="30">
        <f t="shared" si="1"/>
        <v>0</v>
      </c>
      <c r="L20" s="20"/>
    </row>
    <row r="21" spans="1:12" ht="19.5" customHeight="1">
      <c r="A21" s="112"/>
      <c r="B21" s="104"/>
      <c r="C21" s="105"/>
      <c r="D21" s="105"/>
      <c r="E21" s="28">
        <v>1000</v>
      </c>
      <c r="F21" s="86"/>
      <c r="G21" s="58">
        <v>27500</v>
      </c>
      <c r="H21" s="58">
        <v>22500</v>
      </c>
      <c r="I21" s="29">
        <f t="shared" si="0"/>
        <v>0</v>
      </c>
      <c r="J21" s="30">
        <f t="shared" si="1"/>
        <v>0</v>
      </c>
      <c r="L21" s="20"/>
    </row>
    <row r="22" spans="1:12" ht="21" customHeight="1">
      <c r="A22" s="100" t="s">
        <v>81</v>
      </c>
      <c r="B22" s="108">
        <v>0.1</v>
      </c>
      <c r="C22" s="103" t="e">
        <f>AVERAGE(F22:F25)</f>
        <v>#DIV/0!</v>
      </c>
      <c r="D22" s="103" t="e">
        <f>+C22*$B$22</f>
        <v>#DIV/0!</v>
      </c>
      <c r="E22" s="28">
        <v>10</v>
      </c>
      <c r="F22" s="86"/>
      <c r="G22" s="58">
        <v>11000</v>
      </c>
      <c r="H22" s="58">
        <v>9000</v>
      </c>
      <c r="I22" s="29">
        <f t="shared" si="0"/>
        <v>0</v>
      </c>
      <c r="J22" s="30">
        <f t="shared" si="1"/>
        <v>0</v>
      </c>
      <c r="L22" s="20"/>
    </row>
    <row r="23" spans="1:12" ht="21" customHeight="1">
      <c r="A23" s="100"/>
      <c r="B23" s="108"/>
      <c r="C23" s="103"/>
      <c r="D23" s="103"/>
      <c r="E23" s="28">
        <v>50</v>
      </c>
      <c r="F23" s="86"/>
      <c r="G23" s="58">
        <v>10450</v>
      </c>
      <c r="H23" s="58">
        <v>8550</v>
      </c>
      <c r="I23" s="29">
        <f t="shared" si="0"/>
        <v>0</v>
      </c>
      <c r="J23" s="30">
        <f t="shared" si="1"/>
        <v>0</v>
      </c>
      <c r="L23" s="20"/>
    </row>
    <row r="24" spans="1:12" ht="22.5" customHeight="1">
      <c r="A24" s="100"/>
      <c r="B24" s="108"/>
      <c r="C24" s="103"/>
      <c r="D24" s="103"/>
      <c r="E24" s="28">
        <v>100</v>
      </c>
      <c r="F24" s="86"/>
      <c r="G24" s="58">
        <v>9900</v>
      </c>
      <c r="H24" s="58">
        <v>8100</v>
      </c>
      <c r="I24" s="29">
        <f t="shared" si="0"/>
        <v>0</v>
      </c>
      <c r="J24" s="30">
        <f t="shared" si="1"/>
        <v>0</v>
      </c>
      <c r="L24" s="20"/>
    </row>
    <row r="25" spans="1:12" ht="26.25" customHeight="1">
      <c r="A25" s="100"/>
      <c r="B25" s="108"/>
      <c r="C25" s="103"/>
      <c r="D25" s="103"/>
      <c r="E25" s="28">
        <v>300</v>
      </c>
      <c r="F25" s="86"/>
      <c r="G25" s="58">
        <v>8250</v>
      </c>
      <c r="H25" s="58">
        <v>6750</v>
      </c>
      <c r="I25" s="29">
        <f t="shared" si="0"/>
        <v>0</v>
      </c>
      <c r="J25" s="30">
        <f t="shared" si="1"/>
        <v>0</v>
      </c>
      <c r="L25" s="20"/>
    </row>
    <row r="26" spans="1:12" ht="20.25" customHeight="1">
      <c r="A26" s="100" t="s">
        <v>66</v>
      </c>
      <c r="B26" s="108">
        <v>0.08</v>
      </c>
      <c r="C26" s="103" t="e">
        <f>AVERAGE(F26:F29)</f>
        <v>#DIV/0!</v>
      </c>
      <c r="D26" s="103" t="e">
        <f>+C26*$B$26</f>
        <v>#DIV/0!</v>
      </c>
      <c r="E26" s="28">
        <v>10</v>
      </c>
      <c r="F26" s="86"/>
      <c r="G26" s="58">
        <v>8450</v>
      </c>
      <c r="H26" s="58">
        <v>6950</v>
      </c>
      <c r="I26" s="29">
        <f t="shared" si="0"/>
        <v>0</v>
      </c>
      <c r="J26" s="30">
        <f t="shared" si="1"/>
        <v>0</v>
      </c>
      <c r="L26" s="20"/>
    </row>
    <row r="27" spans="1:12" ht="23.25" customHeight="1">
      <c r="A27" s="100"/>
      <c r="B27" s="108"/>
      <c r="C27" s="103"/>
      <c r="D27" s="103"/>
      <c r="E27" s="28">
        <v>50</v>
      </c>
      <c r="F27" s="86"/>
      <c r="G27" s="58">
        <v>7700</v>
      </c>
      <c r="H27" s="58">
        <v>6300</v>
      </c>
      <c r="I27" s="29">
        <f t="shared" si="0"/>
        <v>0</v>
      </c>
      <c r="J27" s="30">
        <f t="shared" si="1"/>
        <v>0</v>
      </c>
      <c r="L27" s="20"/>
    </row>
    <row r="28" spans="1:12" ht="21.75" customHeight="1">
      <c r="A28" s="100"/>
      <c r="B28" s="108"/>
      <c r="C28" s="103"/>
      <c r="D28" s="103"/>
      <c r="E28" s="28">
        <v>100</v>
      </c>
      <c r="F28" s="86"/>
      <c r="G28" s="58">
        <v>7150</v>
      </c>
      <c r="H28" s="58">
        <v>5850</v>
      </c>
      <c r="I28" s="29">
        <f t="shared" si="0"/>
        <v>0</v>
      </c>
      <c r="J28" s="30">
        <f t="shared" si="1"/>
        <v>0</v>
      </c>
      <c r="L28" s="20"/>
    </row>
    <row r="29" spans="1:12" ht="27" customHeight="1">
      <c r="A29" s="100"/>
      <c r="B29" s="108"/>
      <c r="C29" s="103"/>
      <c r="D29" s="103"/>
      <c r="E29" s="28">
        <v>300</v>
      </c>
      <c r="F29" s="86"/>
      <c r="G29" s="58">
        <v>5400</v>
      </c>
      <c r="H29" s="58">
        <v>4400</v>
      </c>
      <c r="I29" s="29">
        <f t="shared" si="0"/>
        <v>0</v>
      </c>
      <c r="J29" s="30">
        <f t="shared" si="1"/>
        <v>0</v>
      </c>
      <c r="L29" s="20"/>
    </row>
    <row r="30" spans="1:12" ht="18" customHeight="1">
      <c r="A30" s="100" t="s">
        <v>40</v>
      </c>
      <c r="B30" s="108">
        <v>0.12</v>
      </c>
      <c r="C30" s="103" t="e">
        <f>AVERAGE(F30:F33)</f>
        <v>#DIV/0!</v>
      </c>
      <c r="D30" s="103" t="e">
        <f>+C30*$B$30</f>
        <v>#DIV/0!</v>
      </c>
      <c r="E30" s="28">
        <v>10</v>
      </c>
      <c r="F30" s="86"/>
      <c r="G30" s="58">
        <v>7050</v>
      </c>
      <c r="H30" s="58">
        <v>5750</v>
      </c>
      <c r="I30" s="29">
        <f t="shared" si="0"/>
        <v>0</v>
      </c>
      <c r="J30" s="30">
        <f t="shared" si="1"/>
        <v>0</v>
      </c>
      <c r="L30" s="20"/>
    </row>
    <row r="31" spans="1:12" ht="18.75" customHeight="1">
      <c r="A31" s="100"/>
      <c r="B31" s="108"/>
      <c r="C31" s="103"/>
      <c r="D31" s="103"/>
      <c r="E31" s="28">
        <v>50</v>
      </c>
      <c r="F31" s="86"/>
      <c r="G31" s="58">
        <v>6050</v>
      </c>
      <c r="H31" s="58">
        <v>4950</v>
      </c>
      <c r="I31" s="29">
        <f t="shared" si="0"/>
        <v>0</v>
      </c>
      <c r="J31" s="30">
        <f t="shared" si="1"/>
        <v>0</v>
      </c>
      <c r="L31" s="20"/>
    </row>
    <row r="32" spans="1:12" ht="19.5" customHeight="1">
      <c r="A32" s="100"/>
      <c r="B32" s="108"/>
      <c r="C32" s="103"/>
      <c r="D32" s="103"/>
      <c r="E32" s="28">
        <v>100</v>
      </c>
      <c r="F32" s="86"/>
      <c r="G32" s="58">
        <v>4500</v>
      </c>
      <c r="H32" s="58">
        <v>3700</v>
      </c>
      <c r="I32" s="29">
        <f t="shared" si="0"/>
        <v>0</v>
      </c>
      <c r="J32" s="30">
        <f t="shared" si="1"/>
        <v>0</v>
      </c>
      <c r="L32" s="20"/>
    </row>
    <row r="33" spans="1:12" ht="20.25" customHeight="1">
      <c r="A33" s="100"/>
      <c r="B33" s="108"/>
      <c r="C33" s="103"/>
      <c r="D33" s="103"/>
      <c r="E33" s="28">
        <v>300</v>
      </c>
      <c r="F33" s="86"/>
      <c r="G33" s="58">
        <v>3750</v>
      </c>
      <c r="H33" s="58">
        <v>3050</v>
      </c>
      <c r="I33" s="29">
        <f t="shared" si="0"/>
        <v>0</v>
      </c>
      <c r="J33" s="30">
        <f t="shared" si="1"/>
        <v>0</v>
      </c>
      <c r="L33" s="20"/>
    </row>
    <row r="34" spans="1:12" ht="20.25" customHeight="1">
      <c r="A34" s="96" t="s">
        <v>41</v>
      </c>
      <c r="B34" s="98">
        <v>0.05</v>
      </c>
      <c r="C34" s="101" t="e">
        <f>AVERAGE(F34:F37)</f>
        <v>#DIV/0!</v>
      </c>
      <c r="D34" s="101" t="e">
        <f>+C34*B34</f>
        <v>#DIV/0!</v>
      </c>
      <c r="E34" s="28">
        <v>10</v>
      </c>
      <c r="F34" s="86"/>
      <c r="G34" s="58">
        <v>7150</v>
      </c>
      <c r="H34" s="58">
        <v>5850</v>
      </c>
      <c r="I34" s="29">
        <f t="shared" si="0"/>
        <v>0</v>
      </c>
      <c r="J34" s="30">
        <f t="shared" si="1"/>
        <v>0</v>
      </c>
      <c r="L34" s="20"/>
    </row>
    <row r="35" spans="1:12" ht="20.25" customHeight="1">
      <c r="A35" s="97"/>
      <c r="B35" s="99"/>
      <c r="C35" s="102"/>
      <c r="D35" s="102"/>
      <c r="E35" s="28">
        <v>50</v>
      </c>
      <c r="F35" s="86"/>
      <c r="G35" s="58">
        <v>6800</v>
      </c>
      <c r="H35" s="58">
        <v>5600</v>
      </c>
      <c r="I35" s="29">
        <f t="shared" si="0"/>
        <v>0</v>
      </c>
      <c r="J35" s="30">
        <f t="shared" si="1"/>
        <v>0</v>
      </c>
      <c r="L35" s="20"/>
    </row>
    <row r="36" spans="1:12" ht="20.25" customHeight="1">
      <c r="A36" s="97"/>
      <c r="B36" s="99"/>
      <c r="C36" s="102"/>
      <c r="D36" s="102"/>
      <c r="E36" s="28">
        <v>100</v>
      </c>
      <c r="F36" s="86"/>
      <c r="G36" s="58">
        <v>6600</v>
      </c>
      <c r="H36" s="58">
        <v>5400</v>
      </c>
      <c r="I36" s="29">
        <f t="shared" si="0"/>
        <v>0</v>
      </c>
      <c r="J36" s="30">
        <f t="shared" si="1"/>
        <v>0</v>
      </c>
      <c r="L36" s="20"/>
    </row>
    <row r="37" spans="1:12" ht="20.25" customHeight="1">
      <c r="A37" s="97"/>
      <c r="B37" s="99"/>
      <c r="C37" s="102"/>
      <c r="D37" s="102"/>
      <c r="E37" s="28">
        <v>300</v>
      </c>
      <c r="F37" s="86"/>
      <c r="G37" s="58">
        <v>6400</v>
      </c>
      <c r="H37" s="58">
        <v>5200</v>
      </c>
      <c r="I37" s="29">
        <f t="shared" si="0"/>
        <v>0</v>
      </c>
      <c r="J37" s="30">
        <f t="shared" si="1"/>
        <v>0</v>
      </c>
      <c r="L37" s="20"/>
    </row>
    <row r="38" spans="1:12" ht="20.25" customHeight="1">
      <c r="A38" s="96" t="s">
        <v>63</v>
      </c>
      <c r="B38" s="98">
        <v>0.02</v>
      </c>
      <c r="C38" s="103" t="e">
        <f>AVERAGE(F38:F40)</f>
        <v>#DIV/0!</v>
      </c>
      <c r="D38" s="103" t="e">
        <f>+C38*B38</f>
        <v>#DIV/0!</v>
      </c>
      <c r="E38" s="28">
        <v>10</v>
      </c>
      <c r="F38" s="84"/>
      <c r="G38" s="58">
        <v>9900</v>
      </c>
      <c r="H38" s="58">
        <v>8100</v>
      </c>
      <c r="I38" s="29">
        <f t="shared" si="0"/>
        <v>0</v>
      </c>
      <c r="J38" s="30">
        <f t="shared" si="1"/>
        <v>0</v>
      </c>
      <c r="L38" s="20"/>
    </row>
    <row r="39" spans="1:12" ht="20.25" customHeight="1">
      <c r="A39" s="97"/>
      <c r="B39" s="99"/>
      <c r="C39" s="103"/>
      <c r="D39" s="103"/>
      <c r="E39" s="28">
        <v>20</v>
      </c>
      <c r="F39" s="84"/>
      <c r="G39" s="58">
        <v>9550</v>
      </c>
      <c r="H39" s="58">
        <v>7850</v>
      </c>
      <c r="I39" s="29">
        <f t="shared" si="0"/>
        <v>0</v>
      </c>
      <c r="J39" s="30">
        <f t="shared" si="1"/>
        <v>0</v>
      </c>
      <c r="L39" s="20"/>
    </row>
    <row r="40" spans="1:12" ht="20.25" customHeight="1">
      <c r="A40" s="97"/>
      <c r="B40" s="99"/>
      <c r="C40" s="103"/>
      <c r="D40" s="103"/>
      <c r="E40" s="28">
        <v>50</v>
      </c>
      <c r="F40" s="84"/>
      <c r="G40" s="58">
        <v>9350</v>
      </c>
      <c r="H40" s="58">
        <v>7650</v>
      </c>
      <c r="I40" s="29">
        <f t="shared" si="0"/>
        <v>0</v>
      </c>
      <c r="J40" s="30">
        <f t="shared" si="1"/>
        <v>0</v>
      </c>
      <c r="L40" s="20"/>
    </row>
    <row r="41" spans="1:12" ht="18" customHeight="1">
      <c r="A41" s="96" t="s">
        <v>67</v>
      </c>
      <c r="B41" s="108">
        <v>0.02</v>
      </c>
      <c r="C41" s="103" t="e">
        <f>AVERAGE(F41:F44)</f>
        <v>#DIV/0!</v>
      </c>
      <c r="D41" s="103" t="e">
        <f>+C41*B41</f>
        <v>#DIV/0!</v>
      </c>
      <c r="E41" s="28">
        <v>10</v>
      </c>
      <c r="F41" s="84"/>
      <c r="G41" s="58">
        <v>13200</v>
      </c>
      <c r="H41" s="58">
        <v>10800</v>
      </c>
      <c r="I41" s="29">
        <f t="shared" si="0"/>
        <v>0</v>
      </c>
      <c r="J41" s="30">
        <f t="shared" si="1"/>
        <v>0</v>
      </c>
      <c r="L41" s="20"/>
    </row>
    <row r="42" spans="1:12" ht="22.5" customHeight="1">
      <c r="A42" s="97"/>
      <c r="B42" s="108"/>
      <c r="C42" s="103"/>
      <c r="D42" s="103"/>
      <c r="E42" s="28">
        <v>30</v>
      </c>
      <c r="F42" s="84"/>
      <c r="G42" s="58">
        <v>12850</v>
      </c>
      <c r="H42" s="58">
        <v>10550</v>
      </c>
      <c r="I42" s="29">
        <f t="shared" si="0"/>
        <v>0</v>
      </c>
      <c r="J42" s="30">
        <f t="shared" si="1"/>
        <v>0</v>
      </c>
      <c r="L42" s="20"/>
    </row>
    <row r="43" spans="1:12" ht="22.5" customHeight="1">
      <c r="A43" s="97"/>
      <c r="B43" s="108"/>
      <c r="C43" s="103"/>
      <c r="D43" s="103"/>
      <c r="E43" s="28">
        <v>50</v>
      </c>
      <c r="F43" s="84"/>
      <c r="G43" s="58">
        <v>12650</v>
      </c>
      <c r="H43" s="58">
        <v>10350</v>
      </c>
      <c r="I43" s="29">
        <f t="shared" si="0"/>
        <v>0</v>
      </c>
      <c r="J43" s="30">
        <f t="shared" si="1"/>
        <v>0</v>
      </c>
      <c r="L43" s="20"/>
    </row>
    <row r="44" spans="1:12" ht="20.25" customHeight="1">
      <c r="A44" s="112"/>
      <c r="B44" s="108"/>
      <c r="C44" s="103"/>
      <c r="D44" s="103"/>
      <c r="E44" s="28">
        <v>100</v>
      </c>
      <c r="F44" s="84"/>
      <c r="G44" s="58">
        <v>12300</v>
      </c>
      <c r="H44" s="58">
        <v>10100</v>
      </c>
      <c r="I44" s="29">
        <f t="shared" si="0"/>
        <v>0</v>
      </c>
      <c r="J44" s="30">
        <f t="shared" si="1"/>
        <v>0</v>
      </c>
      <c r="L44" s="20"/>
    </row>
    <row r="45" spans="1:12" ht="15" customHeight="1">
      <c r="A45" s="100" t="s">
        <v>68</v>
      </c>
      <c r="B45" s="108">
        <v>0.05</v>
      </c>
      <c r="C45" s="103" t="e">
        <f>AVERAGE(F45:F47)</f>
        <v>#DIV/0!</v>
      </c>
      <c r="D45" s="103" t="e">
        <f>+C45*$B$45</f>
        <v>#DIV/0!</v>
      </c>
      <c r="E45" s="28">
        <v>10</v>
      </c>
      <c r="F45" s="86"/>
      <c r="G45" s="58">
        <v>8700</v>
      </c>
      <c r="H45" s="58">
        <v>7100</v>
      </c>
      <c r="I45" s="29">
        <f t="shared" si="0"/>
        <v>0</v>
      </c>
      <c r="J45" s="30">
        <f t="shared" si="1"/>
        <v>0</v>
      </c>
      <c r="L45" s="20"/>
    </row>
    <row r="46" spans="1:12" ht="15">
      <c r="A46" s="100"/>
      <c r="B46" s="108"/>
      <c r="C46" s="103"/>
      <c r="D46" s="103"/>
      <c r="E46" s="28">
        <v>50</v>
      </c>
      <c r="F46" s="86"/>
      <c r="G46" s="58">
        <v>8350</v>
      </c>
      <c r="H46" s="58">
        <v>6850</v>
      </c>
      <c r="I46" s="29">
        <f t="shared" si="0"/>
        <v>0</v>
      </c>
      <c r="J46" s="30">
        <f t="shared" si="1"/>
        <v>0</v>
      </c>
      <c r="L46" s="20"/>
    </row>
    <row r="47" spans="1:12" ht="15">
      <c r="A47" s="100"/>
      <c r="B47" s="108"/>
      <c r="C47" s="103"/>
      <c r="D47" s="103"/>
      <c r="E47" s="28">
        <v>100</v>
      </c>
      <c r="F47" s="86"/>
      <c r="G47" s="58">
        <v>7250</v>
      </c>
      <c r="H47" s="58">
        <v>5950</v>
      </c>
      <c r="I47" s="29">
        <f t="shared" si="0"/>
        <v>0</v>
      </c>
      <c r="J47" s="30">
        <f t="shared" si="1"/>
        <v>0</v>
      </c>
      <c r="L47" s="20"/>
    </row>
    <row r="48" spans="1:12" ht="15" customHeight="1">
      <c r="A48" s="100" t="s">
        <v>69</v>
      </c>
      <c r="B48" s="108">
        <v>0.05</v>
      </c>
      <c r="C48" s="103" t="e">
        <f>AVERAGE(F48:F50)</f>
        <v>#DIV/0!</v>
      </c>
      <c r="D48" s="103" t="e">
        <f>+C48*$B$48</f>
        <v>#DIV/0!</v>
      </c>
      <c r="E48" s="28">
        <v>10</v>
      </c>
      <c r="F48" s="86"/>
      <c r="G48" s="58">
        <v>9150</v>
      </c>
      <c r="H48" s="58">
        <v>7450</v>
      </c>
      <c r="I48" s="29">
        <f t="shared" si="0"/>
        <v>0</v>
      </c>
      <c r="J48" s="30">
        <f t="shared" si="1"/>
        <v>0</v>
      </c>
      <c r="L48" s="20"/>
    </row>
    <row r="49" spans="1:12" ht="15">
      <c r="A49" s="100"/>
      <c r="B49" s="108"/>
      <c r="C49" s="103"/>
      <c r="D49" s="103"/>
      <c r="E49" s="28">
        <v>50</v>
      </c>
      <c r="F49" s="86"/>
      <c r="G49" s="58">
        <v>8800</v>
      </c>
      <c r="H49" s="58">
        <v>7200</v>
      </c>
      <c r="I49" s="29">
        <f t="shared" si="0"/>
        <v>0</v>
      </c>
      <c r="J49" s="30">
        <f t="shared" si="1"/>
        <v>0</v>
      </c>
      <c r="L49" s="20"/>
    </row>
    <row r="50" spans="1:12" ht="15">
      <c r="A50" s="100"/>
      <c r="B50" s="108"/>
      <c r="C50" s="103"/>
      <c r="D50" s="103"/>
      <c r="E50" s="28">
        <v>100</v>
      </c>
      <c r="F50" s="86"/>
      <c r="G50" s="58">
        <v>7350</v>
      </c>
      <c r="H50" s="58">
        <v>6050</v>
      </c>
      <c r="I50" s="29">
        <f t="shared" si="0"/>
        <v>0</v>
      </c>
      <c r="J50" s="30">
        <f t="shared" si="1"/>
        <v>0</v>
      </c>
      <c r="L50" s="20"/>
    </row>
    <row r="51" spans="1:12" ht="15" customHeight="1">
      <c r="A51" s="107" t="s">
        <v>43</v>
      </c>
      <c r="B51" s="108">
        <v>0.05</v>
      </c>
      <c r="C51" s="103" t="e">
        <f>AVERAGE(F51:F53)</f>
        <v>#DIV/0!</v>
      </c>
      <c r="D51" s="103" t="e">
        <f>+C51*$B$51</f>
        <v>#DIV/0!</v>
      </c>
      <c r="E51" s="28">
        <v>10</v>
      </c>
      <c r="F51" s="86"/>
      <c r="G51" s="58">
        <v>9350</v>
      </c>
      <c r="H51" s="58">
        <v>7650</v>
      </c>
      <c r="I51" s="29">
        <f t="shared" si="0"/>
        <v>0</v>
      </c>
      <c r="J51" s="30">
        <f t="shared" si="1"/>
        <v>0</v>
      </c>
      <c r="L51" s="20"/>
    </row>
    <row r="52" spans="1:12" ht="15">
      <c r="A52" s="107"/>
      <c r="B52" s="108"/>
      <c r="C52" s="103"/>
      <c r="D52" s="103"/>
      <c r="E52" s="28">
        <v>50</v>
      </c>
      <c r="F52" s="86"/>
      <c r="G52" s="58">
        <v>9000</v>
      </c>
      <c r="H52" s="58">
        <v>7400</v>
      </c>
      <c r="I52" s="29">
        <f t="shared" si="0"/>
        <v>0</v>
      </c>
      <c r="J52" s="30">
        <f t="shared" si="1"/>
        <v>0</v>
      </c>
      <c r="L52" s="20"/>
    </row>
    <row r="53" spans="1:12" ht="15">
      <c r="A53" s="107"/>
      <c r="B53" s="108"/>
      <c r="C53" s="103"/>
      <c r="D53" s="103"/>
      <c r="E53" s="28">
        <v>100</v>
      </c>
      <c r="F53" s="86"/>
      <c r="G53" s="58">
        <v>7800</v>
      </c>
      <c r="H53" s="58">
        <v>6400</v>
      </c>
      <c r="I53" s="29">
        <f t="shared" si="0"/>
        <v>0</v>
      </c>
      <c r="J53" s="30">
        <f t="shared" si="1"/>
        <v>0</v>
      </c>
      <c r="L53" s="20"/>
    </row>
    <row r="54" spans="1:12" ht="21.75" customHeight="1">
      <c r="A54" s="107" t="s">
        <v>42</v>
      </c>
      <c r="B54" s="108">
        <v>0.05</v>
      </c>
      <c r="C54" s="103" t="e">
        <f>AVERAGE(F54:F56)</f>
        <v>#DIV/0!</v>
      </c>
      <c r="D54" s="103" t="e">
        <f>+C54*$B$54</f>
        <v>#DIV/0!</v>
      </c>
      <c r="E54" s="28">
        <v>10</v>
      </c>
      <c r="F54" s="86"/>
      <c r="G54" s="58">
        <v>9000</v>
      </c>
      <c r="H54" s="58">
        <v>7400</v>
      </c>
      <c r="I54" s="29">
        <f t="shared" si="0"/>
        <v>0</v>
      </c>
      <c r="J54" s="30">
        <f t="shared" si="1"/>
        <v>0</v>
      </c>
      <c r="L54" s="20"/>
    </row>
    <row r="55" spans="1:12" ht="15">
      <c r="A55" s="107"/>
      <c r="B55" s="108"/>
      <c r="C55" s="103"/>
      <c r="D55" s="103"/>
      <c r="E55" s="28">
        <v>50</v>
      </c>
      <c r="F55" s="86"/>
      <c r="G55" s="58">
        <v>8450</v>
      </c>
      <c r="H55" s="58">
        <v>6950</v>
      </c>
      <c r="I55" s="29">
        <f t="shared" si="0"/>
        <v>0</v>
      </c>
      <c r="J55" s="30">
        <f t="shared" si="1"/>
        <v>0</v>
      </c>
      <c r="L55" s="20"/>
    </row>
    <row r="56" spans="1:12" ht="15">
      <c r="A56" s="107"/>
      <c r="B56" s="108"/>
      <c r="C56" s="103"/>
      <c r="D56" s="103"/>
      <c r="E56" s="28">
        <v>100</v>
      </c>
      <c r="F56" s="86"/>
      <c r="G56" s="58">
        <v>7150</v>
      </c>
      <c r="H56" s="58">
        <v>5850</v>
      </c>
      <c r="I56" s="29">
        <f t="shared" si="0"/>
        <v>0</v>
      </c>
      <c r="J56" s="30">
        <f t="shared" si="1"/>
        <v>0</v>
      </c>
      <c r="L56" s="20"/>
    </row>
    <row r="57" spans="1:12" ht="15">
      <c r="A57" s="109" t="s">
        <v>17</v>
      </c>
      <c r="B57" s="98">
        <v>0.05</v>
      </c>
      <c r="C57" s="101" t="e">
        <f>AVERAGE(F57:F60)</f>
        <v>#DIV/0!</v>
      </c>
      <c r="D57" s="101" t="e">
        <f>+C57*$B$57</f>
        <v>#DIV/0!</v>
      </c>
      <c r="E57" s="28">
        <v>10</v>
      </c>
      <c r="F57" s="86"/>
      <c r="G57" s="58">
        <v>2100</v>
      </c>
      <c r="H57" s="58">
        <v>1700</v>
      </c>
      <c r="I57" s="29">
        <f t="shared" si="0"/>
        <v>0</v>
      </c>
      <c r="J57" s="30">
        <f t="shared" si="1"/>
        <v>0</v>
      </c>
      <c r="L57" s="20"/>
    </row>
    <row r="58" spans="1:12" ht="15">
      <c r="A58" s="110"/>
      <c r="B58" s="99"/>
      <c r="C58" s="102"/>
      <c r="D58" s="102"/>
      <c r="E58" s="28">
        <v>50</v>
      </c>
      <c r="F58" s="86"/>
      <c r="G58" s="58">
        <v>2000</v>
      </c>
      <c r="H58" s="58">
        <v>1600</v>
      </c>
      <c r="I58" s="29">
        <f t="shared" si="0"/>
        <v>0</v>
      </c>
      <c r="J58" s="30">
        <f t="shared" si="1"/>
        <v>0</v>
      </c>
      <c r="L58" s="20"/>
    </row>
    <row r="59" spans="1:12" ht="15">
      <c r="A59" s="110"/>
      <c r="B59" s="99"/>
      <c r="C59" s="102"/>
      <c r="D59" s="102"/>
      <c r="E59" s="28">
        <v>100</v>
      </c>
      <c r="F59" s="86"/>
      <c r="G59" s="58">
        <v>1850</v>
      </c>
      <c r="H59" s="58">
        <v>1550</v>
      </c>
      <c r="I59" s="29">
        <f t="shared" si="0"/>
        <v>0</v>
      </c>
      <c r="J59" s="30">
        <f t="shared" si="1"/>
        <v>0</v>
      </c>
      <c r="L59" s="20"/>
    </row>
    <row r="60" spans="1:12" ht="15">
      <c r="A60" s="110"/>
      <c r="B60" s="99"/>
      <c r="C60" s="102"/>
      <c r="D60" s="102"/>
      <c r="E60" s="28">
        <v>500</v>
      </c>
      <c r="F60" s="86"/>
      <c r="G60" s="58">
        <v>1750</v>
      </c>
      <c r="H60" s="58">
        <v>1450</v>
      </c>
      <c r="I60" s="29">
        <f t="shared" si="0"/>
        <v>0</v>
      </c>
      <c r="J60" s="30">
        <f t="shared" si="1"/>
        <v>0</v>
      </c>
      <c r="L60" s="20"/>
    </row>
    <row r="61" spans="1:10" s="1" customFormat="1" ht="15" customHeight="1">
      <c r="A61" s="9" t="s">
        <v>21</v>
      </c>
      <c r="B61" s="10">
        <f>SUM(B4:B60)</f>
        <v>1.0000000000000002</v>
      </c>
      <c r="C61" s="79" t="e">
        <f>+SUM(C4:C60)</f>
        <v>#DIV/0!</v>
      </c>
      <c r="D61" s="79" t="e">
        <f>+SUM(D4:D60)</f>
        <v>#DIV/0!</v>
      </c>
      <c r="E61" s="32"/>
      <c r="F61" s="31">
        <f>+SUM(F4:F60)</f>
        <v>0</v>
      </c>
      <c r="G61" s="56"/>
      <c r="H61" s="56"/>
      <c r="I61" s="56">
        <f>+SUM(I4:I60)</f>
        <v>0</v>
      </c>
      <c r="J61" s="31">
        <f>+SUM(J4:J60)</f>
        <v>0</v>
      </c>
    </row>
    <row r="62" ht="15">
      <c r="B62" s="4"/>
    </row>
    <row r="63" spans="1:5" ht="221.25" customHeight="1">
      <c r="A63" s="106" t="s">
        <v>61</v>
      </c>
      <c r="B63" s="106"/>
      <c r="C63" s="106"/>
      <c r="D63" s="106"/>
      <c r="E63" s="106"/>
    </row>
    <row r="64" ht="15">
      <c r="B64" s="4"/>
    </row>
    <row r="65" spans="1:4" ht="15.75" thickBot="1">
      <c r="A65" t="s">
        <v>28</v>
      </c>
      <c r="B65" s="111"/>
      <c r="C65" s="111"/>
      <c r="D65" s="111"/>
    </row>
    <row r="66" spans="1:4" ht="15.75" thickBot="1">
      <c r="A66" t="s">
        <v>29</v>
      </c>
      <c r="B66" s="111"/>
      <c r="C66" s="111"/>
      <c r="D66" s="111"/>
    </row>
    <row r="67" spans="1:4" ht="15.75" thickBot="1">
      <c r="A67" t="s">
        <v>31</v>
      </c>
      <c r="B67" s="111"/>
      <c r="C67" s="111"/>
      <c r="D67" s="111"/>
    </row>
    <row r="68" spans="1:4" ht="15.75" thickBot="1">
      <c r="A68" t="s">
        <v>30</v>
      </c>
      <c r="B68" s="111"/>
      <c r="C68" s="111"/>
      <c r="D68" s="111"/>
    </row>
    <row r="69" spans="1:4" ht="15.75" thickBot="1">
      <c r="A69" t="s">
        <v>36</v>
      </c>
      <c r="B69" s="111"/>
      <c r="C69" s="111"/>
      <c r="D69" s="111"/>
    </row>
    <row r="70" ht="15">
      <c r="B70" s="4"/>
    </row>
    <row r="71" ht="15">
      <c r="B71" s="4"/>
    </row>
    <row r="72" ht="15">
      <c r="B72" s="4"/>
    </row>
    <row r="73" ht="15">
      <c r="B73" s="4"/>
    </row>
  </sheetData>
  <sheetProtection/>
  <mergeCells count="72">
    <mergeCell ref="A38:A40"/>
    <mergeCell ref="B38:B40"/>
    <mergeCell ref="C8:C11"/>
    <mergeCell ref="D8:D11"/>
    <mergeCell ref="A12:A14"/>
    <mergeCell ref="A18:A21"/>
    <mergeCell ref="A41:A44"/>
    <mergeCell ref="B41:B44"/>
    <mergeCell ref="D34:D37"/>
    <mergeCell ref="D12:D14"/>
    <mergeCell ref="C41:C44"/>
    <mergeCell ref="D41:D44"/>
    <mergeCell ref="B34:B37"/>
    <mergeCell ref="D26:D29"/>
    <mergeCell ref="C30:C33"/>
    <mergeCell ref="D30:D33"/>
    <mergeCell ref="A4:A7"/>
    <mergeCell ref="B4:B7"/>
    <mergeCell ref="C4:C7"/>
    <mergeCell ref="D4:D7"/>
    <mergeCell ref="A8:A11"/>
    <mergeCell ref="B8:B11"/>
    <mergeCell ref="B66:D66"/>
    <mergeCell ref="B67:D67"/>
    <mergeCell ref="B68:D68"/>
    <mergeCell ref="B69:D69"/>
    <mergeCell ref="B65:D65"/>
    <mergeCell ref="C48:C50"/>
    <mergeCell ref="D48:D50"/>
    <mergeCell ref="C51:C53"/>
    <mergeCell ref="D51:D53"/>
    <mergeCell ref="C54:C56"/>
    <mergeCell ref="C45:C47"/>
    <mergeCell ref="D45:D47"/>
    <mergeCell ref="C34:C37"/>
    <mergeCell ref="D18:D21"/>
    <mergeCell ref="A30:A33"/>
    <mergeCell ref="B22:B25"/>
    <mergeCell ref="B26:B29"/>
    <mergeCell ref="C38:C40"/>
    <mergeCell ref="D38:D40"/>
    <mergeCell ref="C26:C29"/>
    <mergeCell ref="D54:D56"/>
    <mergeCell ref="D15:D17"/>
    <mergeCell ref="C22:C25"/>
    <mergeCell ref="D22:D25"/>
    <mergeCell ref="A51:A53"/>
    <mergeCell ref="B30:B33"/>
    <mergeCell ref="B51:B53"/>
    <mergeCell ref="A48:A50"/>
    <mergeCell ref="A34:A37"/>
    <mergeCell ref="A22:A25"/>
    <mergeCell ref="A63:E63"/>
    <mergeCell ref="A54:A56"/>
    <mergeCell ref="B48:B50"/>
    <mergeCell ref="B54:B56"/>
    <mergeCell ref="A45:A47"/>
    <mergeCell ref="B45:B47"/>
    <mergeCell ref="A57:A60"/>
    <mergeCell ref="B57:B60"/>
    <mergeCell ref="C57:C60"/>
    <mergeCell ref="D57:D60"/>
    <mergeCell ref="A1:J1"/>
    <mergeCell ref="A2:J2"/>
    <mergeCell ref="A15:A17"/>
    <mergeCell ref="B15:B17"/>
    <mergeCell ref="A26:A29"/>
    <mergeCell ref="B12:B14"/>
    <mergeCell ref="C12:C14"/>
    <mergeCell ref="C15:C17"/>
    <mergeCell ref="B18:B21"/>
    <mergeCell ref="C18:C21"/>
  </mergeCells>
  <printOptions/>
  <pageMargins left="0.17" right="0.17" top="0.7480314960629921" bottom="0.7480314960629921" header="0.31496062992125984" footer="0.31496062992125984"/>
  <pageSetup orientation="portrait" scale="9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110" zoomScaleNormal="110" workbookViewId="0" topLeftCell="A1">
      <pane xSplit="2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4" sqref="L4:L22"/>
    </sheetView>
  </sheetViews>
  <sheetFormatPr defaultColWidth="11.421875" defaultRowHeight="15"/>
  <cols>
    <col min="1" max="1" width="50.140625" style="2" customWidth="1"/>
    <col min="2" max="2" width="8.28125" style="2" bestFit="1" customWidth="1"/>
    <col min="3" max="4" width="11.421875" style="62" customWidth="1"/>
    <col min="5" max="5" width="15.140625" style="2" customWidth="1"/>
    <col min="6" max="6" width="10.00390625" style="2" bestFit="1" customWidth="1"/>
    <col min="7" max="7" width="9.00390625" style="2" bestFit="1" customWidth="1"/>
    <col min="8" max="8" width="10.00390625" style="2" customWidth="1"/>
    <col min="9" max="10" width="11.421875" style="2" customWidth="1"/>
    <col min="11" max="16384" width="11.421875" style="2" customWidth="1"/>
  </cols>
  <sheetData>
    <row r="1" spans="1:10" ht="12.75">
      <c r="A1" s="95" t="s">
        <v>62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.5" customHeight="1">
      <c r="A2" s="118" t="s">
        <v>18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40.5" customHeight="1">
      <c r="A3" s="35" t="s">
        <v>34</v>
      </c>
      <c r="B3" s="35" t="s">
        <v>19</v>
      </c>
      <c r="C3" s="65" t="s">
        <v>23</v>
      </c>
      <c r="D3" s="65" t="s">
        <v>22</v>
      </c>
      <c r="E3" s="37" t="s">
        <v>75</v>
      </c>
      <c r="F3" s="37" t="s">
        <v>14</v>
      </c>
      <c r="G3" s="59" t="s">
        <v>85</v>
      </c>
      <c r="H3" s="59" t="s">
        <v>84</v>
      </c>
      <c r="I3" s="35" t="s">
        <v>92</v>
      </c>
      <c r="J3" s="35" t="s">
        <v>91</v>
      </c>
    </row>
    <row r="4" spans="1:14" ht="108" customHeight="1">
      <c r="A4" s="49" t="s">
        <v>51</v>
      </c>
      <c r="B4" s="47">
        <v>0.05</v>
      </c>
      <c r="C4" s="76" t="e">
        <f>AVERAGE(F4:F4)</f>
        <v>#DIV/0!</v>
      </c>
      <c r="D4" s="76" t="e">
        <f>+C4*$B$4</f>
        <v>#DIV/0!</v>
      </c>
      <c r="E4" s="44">
        <v>1</v>
      </c>
      <c r="F4" s="81"/>
      <c r="G4" s="61">
        <v>20800</v>
      </c>
      <c r="H4" s="61">
        <v>17000</v>
      </c>
      <c r="I4" s="44">
        <f>+F4*0.19</f>
        <v>0</v>
      </c>
      <c r="J4" s="85">
        <f>+F4+I4</f>
        <v>0</v>
      </c>
      <c r="L4" s="62"/>
      <c r="M4" s="62"/>
      <c r="N4" s="62"/>
    </row>
    <row r="5" spans="1:13" ht="31.5" customHeight="1">
      <c r="A5" s="121" t="s">
        <v>38</v>
      </c>
      <c r="B5" s="109">
        <v>0.2</v>
      </c>
      <c r="C5" s="101" t="e">
        <f>AVERAGE(F5:F7)</f>
        <v>#DIV/0!</v>
      </c>
      <c r="D5" s="101" t="e">
        <f>+C5*$B$5</f>
        <v>#DIV/0!</v>
      </c>
      <c r="E5" s="28">
        <v>1</v>
      </c>
      <c r="F5" s="81"/>
      <c r="G5" s="61">
        <v>14650</v>
      </c>
      <c r="H5" s="61">
        <v>11950</v>
      </c>
      <c r="I5" s="44">
        <f aca="true" t="shared" si="0" ref="I5:I22">+F5*0.19</f>
        <v>0</v>
      </c>
      <c r="J5" s="85">
        <f aca="true" t="shared" si="1" ref="J5:J22">+F5+I5</f>
        <v>0</v>
      </c>
      <c r="L5" s="62"/>
      <c r="M5" s="62"/>
    </row>
    <row r="6" spans="1:13" ht="30" customHeight="1">
      <c r="A6" s="122"/>
      <c r="B6" s="110"/>
      <c r="C6" s="102"/>
      <c r="D6" s="102"/>
      <c r="E6" s="28">
        <v>3</v>
      </c>
      <c r="F6" s="81"/>
      <c r="G6" s="61">
        <v>12850</v>
      </c>
      <c r="H6" s="61">
        <v>10550</v>
      </c>
      <c r="I6" s="44">
        <f t="shared" si="0"/>
        <v>0</v>
      </c>
      <c r="J6" s="85">
        <f t="shared" si="1"/>
        <v>0</v>
      </c>
      <c r="L6" s="62"/>
      <c r="M6" s="62"/>
    </row>
    <row r="7" spans="1:13" ht="39" customHeight="1">
      <c r="A7" s="122"/>
      <c r="B7" s="110"/>
      <c r="C7" s="102"/>
      <c r="D7" s="102"/>
      <c r="E7" s="28">
        <v>5</v>
      </c>
      <c r="F7" s="81"/>
      <c r="G7" s="61">
        <v>10900</v>
      </c>
      <c r="H7" s="61">
        <v>8900</v>
      </c>
      <c r="I7" s="44">
        <f t="shared" si="0"/>
        <v>0</v>
      </c>
      <c r="J7" s="85">
        <f t="shared" si="1"/>
        <v>0</v>
      </c>
      <c r="L7" s="62"/>
      <c r="M7" s="62"/>
    </row>
    <row r="8" spans="1:12" ht="31.5" customHeight="1">
      <c r="A8" s="116" t="s">
        <v>70</v>
      </c>
      <c r="B8" s="107">
        <v>0.2</v>
      </c>
      <c r="C8" s="103" t="e">
        <f>AVERAGE(F8:F10)</f>
        <v>#DIV/0!</v>
      </c>
      <c r="D8" s="103" t="e">
        <f>+C8*$B$8</f>
        <v>#DIV/0!</v>
      </c>
      <c r="E8" s="44">
        <v>1</v>
      </c>
      <c r="F8" s="81"/>
      <c r="G8" s="61">
        <v>23650</v>
      </c>
      <c r="H8" s="61">
        <v>19350</v>
      </c>
      <c r="I8" s="44">
        <f t="shared" si="0"/>
        <v>0</v>
      </c>
      <c r="J8" s="85">
        <f t="shared" si="1"/>
        <v>0</v>
      </c>
      <c r="L8" s="62"/>
    </row>
    <row r="9" spans="1:12" ht="26.25" customHeight="1">
      <c r="A9" s="116"/>
      <c r="B9" s="107"/>
      <c r="C9" s="103"/>
      <c r="D9" s="103"/>
      <c r="E9" s="44">
        <v>2</v>
      </c>
      <c r="F9" s="81"/>
      <c r="G9" s="61">
        <v>22000</v>
      </c>
      <c r="H9" s="61">
        <v>18000</v>
      </c>
      <c r="I9" s="44">
        <f t="shared" si="0"/>
        <v>0</v>
      </c>
      <c r="J9" s="85">
        <f t="shared" si="1"/>
        <v>0</v>
      </c>
      <c r="L9" s="62"/>
    </row>
    <row r="10" spans="1:12" ht="39.75" customHeight="1">
      <c r="A10" s="116"/>
      <c r="B10" s="107"/>
      <c r="C10" s="103"/>
      <c r="D10" s="103"/>
      <c r="E10" s="44">
        <v>4</v>
      </c>
      <c r="F10" s="81"/>
      <c r="G10" s="61">
        <v>19600</v>
      </c>
      <c r="H10" s="61">
        <v>16000</v>
      </c>
      <c r="I10" s="44">
        <f t="shared" si="0"/>
        <v>0</v>
      </c>
      <c r="J10" s="85">
        <f t="shared" si="1"/>
        <v>0</v>
      </c>
      <c r="L10" s="62"/>
    </row>
    <row r="11" spans="1:12" s="3" customFormat="1" ht="38.25" customHeight="1">
      <c r="A11" s="120" t="s">
        <v>35</v>
      </c>
      <c r="B11" s="119">
        <v>0.1</v>
      </c>
      <c r="C11" s="105" t="e">
        <f>AVERAGE(F11:F12)</f>
        <v>#DIV/0!</v>
      </c>
      <c r="D11" s="105" t="e">
        <f>+C11*$B$11</f>
        <v>#DIV/0!</v>
      </c>
      <c r="E11" s="45">
        <v>1</v>
      </c>
      <c r="F11" s="82"/>
      <c r="G11" s="61">
        <v>34450</v>
      </c>
      <c r="H11" s="61">
        <v>28150</v>
      </c>
      <c r="I11" s="44">
        <f t="shared" si="0"/>
        <v>0</v>
      </c>
      <c r="J11" s="85">
        <f t="shared" si="1"/>
        <v>0</v>
      </c>
      <c r="L11" s="62"/>
    </row>
    <row r="12" spans="1:12" s="3" customFormat="1" ht="51.75" customHeight="1">
      <c r="A12" s="116"/>
      <c r="B12" s="107"/>
      <c r="C12" s="103"/>
      <c r="D12" s="103"/>
      <c r="E12" s="44">
        <v>2</v>
      </c>
      <c r="F12" s="82"/>
      <c r="G12" s="61">
        <v>32100</v>
      </c>
      <c r="H12" s="61">
        <v>26300</v>
      </c>
      <c r="I12" s="44">
        <f t="shared" si="0"/>
        <v>0</v>
      </c>
      <c r="J12" s="85">
        <f t="shared" si="1"/>
        <v>0</v>
      </c>
      <c r="L12" s="62"/>
    </row>
    <row r="13" spans="1:12" ht="39.75" customHeight="1">
      <c r="A13" s="48" t="s">
        <v>53</v>
      </c>
      <c r="B13" s="47">
        <v>0.1</v>
      </c>
      <c r="C13" s="76" t="e">
        <f>AVERAGE(F13:F13)</f>
        <v>#DIV/0!</v>
      </c>
      <c r="D13" s="76" t="e">
        <f>+C13*B13</f>
        <v>#DIV/0!</v>
      </c>
      <c r="E13" s="44">
        <v>1</v>
      </c>
      <c r="F13" s="81"/>
      <c r="G13" s="61">
        <v>56650</v>
      </c>
      <c r="H13" s="61">
        <v>46350</v>
      </c>
      <c r="I13" s="44">
        <f t="shared" si="0"/>
        <v>0</v>
      </c>
      <c r="J13" s="85">
        <f t="shared" si="1"/>
        <v>0</v>
      </c>
      <c r="L13" s="62"/>
    </row>
    <row r="14" spans="1:12" s="3" customFormat="1" ht="38.25" customHeight="1">
      <c r="A14" s="22" t="s">
        <v>71</v>
      </c>
      <c r="B14" s="21">
        <v>0.05</v>
      </c>
      <c r="C14" s="76" t="e">
        <f>AVERAGE(F14)</f>
        <v>#DIV/0!</v>
      </c>
      <c r="D14" s="76" t="e">
        <f>+C14*$B$14</f>
        <v>#DIV/0!</v>
      </c>
      <c r="E14" s="44">
        <v>1</v>
      </c>
      <c r="F14" s="81"/>
      <c r="G14" s="61">
        <v>174550</v>
      </c>
      <c r="H14" s="61">
        <v>142850</v>
      </c>
      <c r="I14" s="44">
        <f t="shared" si="0"/>
        <v>0</v>
      </c>
      <c r="J14" s="85">
        <f t="shared" si="1"/>
        <v>0</v>
      </c>
      <c r="L14" s="62"/>
    </row>
    <row r="15" spans="1:12" s="3" customFormat="1" ht="38.25" customHeight="1">
      <c r="A15" s="24" t="s">
        <v>72</v>
      </c>
      <c r="B15" s="21">
        <v>0.05</v>
      </c>
      <c r="C15" s="76" t="e">
        <f>AVERAGE(F15)</f>
        <v>#DIV/0!</v>
      </c>
      <c r="D15" s="76" t="e">
        <f>+C15*$B$15</f>
        <v>#DIV/0!</v>
      </c>
      <c r="E15" s="44">
        <v>1</v>
      </c>
      <c r="F15" s="83"/>
      <c r="G15" s="61">
        <v>330000</v>
      </c>
      <c r="H15" s="61">
        <v>270000</v>
      </c>
      <c r="I15" s="44">
        <f t="shared" si="0"/>
        <v>0</v>
      </c>
      <c r="J15" s="85">
        <f t="shared" si="1"/>
        <v>0</v>
      </c>
      <c r="L15" s="62"/>
    </row>
    <row r="16" spans="1:12" s="3" customFormat="1" ht="15" customHeight="1">
      <c r="A16" s="113" t="s">
        <v>73</v>
      </c>
      <c r="B16" s="109">
        <v>0.2</v>
      </c>
      <c r="C16" s="101" t="e">
        <f>AVERAGE(F16:F18)</f>
        <v>#DIV/0!</v>
      </c>
      <c r="D16" s="101" t="e">
        <f>+C16*$B$16</f>
        <v>#DIV/0!</v>
      </c>
      <c r="E16" s="44">
        <v>1</v>
      </c>
      <c r="F16" s="84"/>
      <c r="G16" s="61">
        <v>165000</v>
      </c>
      <c r="H16" s="61">
        <v>135000</v>
      </c>
      <c r="I16" s="44">
        <f t="shared" si="0"/>
        <v>0</v>
      </c>
      <c r="J16" s="85">
        <f t="shared" si="1"/>
        <v>0</v>
      </c>
      <c r="L16" s="62"/>
    </row>
    <row r="17" spans="1:12" s="3" customFormat="1" ht="15" customHeight="1">
      <c r="A17" s="114"/>
      <c r="B17" s="110"/>
      <c r="C17" s="102"/>
      <c r="D17" s="102"/>
      <c r="E17" s="44">
        <v>2</v>
      </c>
      <c r="F17" s="84"/>
      <c r="G17" s="61">
        <v>165000</v>
      </c>
      <c r="H17" s="61">
        <v>135000</v>
      </c>
      <c r="I17" s="44">
        <f t="shared" si="0"/>
        <v>0</v>
      </c>
      <c r="J17" s="85">
        <f t="shared" si="1"/>
        <v>0</v>
      </c>
      <c r="L17" s="62"/>
    </row>
    <row r="18" spans="1:14" s="3" customFormat="1" ht="19.5" customHeight="1">
      <c r="A18" s="115"/>
      <c r="B18" s="119"/>
      <c r="C18" s="105"/>
      <c r="D18" s="105"/>
      <c r="E18" s="44">
        <v>3</v>
      </c>
      <c r="F18" s="84"/>
      <c r="G18" s="61">
        <v>165000</v>
      </c>
      <c r="H18" s="61">
        <v>135000</v>
      </c>
      <c r="I18" s="44">
        <f t="shared" si="0"/>
        <v>0</v>
      </c>
      <c r="J18" s="85">
        <f t="shared" si="1"/>
        <v>0</v>
      </c>
      <c r="L18" s="62"/>
      <c r="N18" s="19"/>
    </row>
    <row r="19" spans="1:12" s="3" customFormat="1" ht="36" customHeight="1">
      <c r="A19" s="23" t="s">
        <v>74</v>
      </c>
      <c r="B19" s="21">
        <v>0.03</v>
      </c>
      <c r="C19" s="76" t="e">
        <f>AVERAGE(F19)</f>
        <v>#DIV/0!</v>
      </c>
      <c r="D19" s="76" t="e">
        <f>+C19*$B$19</f>
        <v>#DIV/0!</v>
      </c>
      <c r="E19" s="44">
        <v>2</v>
      </c>
      <c r="F19" s="83"/>
      <c r="G19" s="61">
        <v>217600</v>
      </c>
      <c r="H19" s="61">
        <v>178000</v>
      </c>
      <c r="I19" s="44">
        <f t="shared" si="0"/>
        <v>0</v>
      </c>
      <c r="J19" s="85">
        <f t="shared" si="1"/>
        <v>0</v>
      </c>
      <c r="L19" s="62"/>
    </row>
    <row r="20" spans="1:12" s="3" customFormat="1" ht="15">
      <c r="A20" s="116" t="s">
        <v>16</v>
      </c>
      <c r="B20" s="107">
        <v>0.02</v>
      </c>
      <c r="C20" s="103" t="e">
        <f>AVERAGE(F20:F22)</f>
        <v>#DIV/0!</v>
      </c>
      <c r="D20" s="103" t="e">
        <f>+C20*$B$20</f>
        <v>#DIV/0!</v>
      </c>
      <c r="E20" s="28">
        <v>1</v>
      </c>
      <c r="F20" s="83"/>
      <c r="G20" s="61">
        <v>20000</v>
      </c>
      <c r="H20" s="61">
        <v>16400</v>
      </c>
      <c r="I20" s="44">
        <f t="shared" si="0"/>
        <v>0</v>
      </c>
      <c r="J20" s="85">
        <f t="shared" si="1"/>
        <v>0</v>
      </c>
      <c r="L20" s="62"/>
    </row>
    <row r="21" spans="1:12" s="3" customFormat="1" ht="15">
      <c r="A21" s="116"/>
      <c r="B21" s="107"/>
      <c r="C21" s="103"/>
      <c r="D21" s="103"/>
      <c r="E21" s="28">
        <v>3</v>
      </c>
      <c r="F21" s="83"/>
      <c r="G21" s="61">
        <v>21900</v>
      </c>
      <c r="H21" s="61">
        <v>17900</v>
      </c>
      <c r="I21" s="44">
        <f t="shared" si="0"/>
        <v>0</v>
      </c>
      <c r="J21" s="85">
        <f t="shared" si="1"/>
        <v>0</v>
      </c>
      <c r="L21" s="62"/>
    </row>
    <row r="22" spans="1:12" s="3" customFormat="1" ht="15">
      <c r="A22" s="116"/>
      <c r="B22" s="107"/>
      <c r="C22" s="103"/>
      <c r="D22" s="103"/>
      <c r="E22" s="28">
        <v>10</v>
      </c>
      <c r="F22" s="83"/>
      <c r="G22" s="61">
        <v>21900</v>
      </c>
      <c r="H22" s="61">
        <v>17900</v>
      </c>
      <c r="I22" s="44">
        <f t="shared" si="0"/>
        <v>0</v>
      </c>
      <c r="J22" s="85">
        <f t="shared" si="1"/>
        <v>0</v>
      </c>
      <c r="L22" s="62"/>
    </row>
    <row r="23" spans="1:10" ht="15" customHeight="1">
      <c r="A23" s="12" t="s">
        <v>21</v>
      </c>
      <c r="B23" s="10">
        <f>SUM(B4:B22)</f>
        <v>1.0000000000000002</v>
      </c>
      <c r="C23" s="77" t="e">
        <f>SUM(C4:C22)</f>
        <v>#DIV/0!</v>
      </c>
      <c r="D23" s="77" t="e">
        <f>SUM(D4:D22)</f>
        <v>#DIV/0!</v>
      </c>
      <c r="E23" s="5"/>
      <c r="F23" s="11"/>
      <c r="G23" s="11"/>
      <c r="H23" s="11"/>
      <c r="I23" s="11">
        <f>SUM(I4:I22)</f>
        <v>0</v>
      </c>
      <c r="J23" s="11"/>
    </row>
    <row r="24" spans="1:4" s="16" customFormat="1" ht="15" customHeight="1">
      <c r="A24" s="14"/>
      <c r="B24" s="15"/>
      <c r="C24" s="78"/>
      <c r="D24" s="78"/>
    </row>
    <row r="26" spans="1:10" ht="67.5" customHeight="1">
      <c r="A26" s="117" t="s">
        <v>48</v>
      </c>
      <c r="B26" s="117"/>
      <c r="C26" s="117"/>
      <c r="D26" s="117"/>
      <c r="E26" s="117"/>
      <c r="F26" s="117"/>
      <c r="G26" s="117"/>
      <c r="H26" s="117"/>
      <c r="I26" s="117"/>
      <c r="J26" s="117"/>
    </row>
    <row r="28" spans="1:4" ht="15.75" thickBot="1">
      <c r="A28" t="s">
        <v>28</v>
      </c>
      <c r="B28" s="111"/>
      <c r="C28" s="111"/>
      <c r="D28" s="111"/>
    </row>
    <row r="29" spans="1:8" ht="15.75" thickBot="1">
      <c r="A29" t="s">
        <v>29</v>
      </c>
      <c r="B29" s="111"/>
      <c r="C29" s="111"/>
      <c r="D29" s="111"/>
      <c r="F29" s="19"/>
      <c r="G29" s="19"/>
      <c r="H29" s="19"/>
    </row>
    <row r="30" spans="1:8" ht="15.75" thickBot="1">
      <c r="A30" t="s">
        <v>31</v>
      </c>
      <c r="B30" s="111"/>
      <c r="C30" s="111"/>
      <c r="D30" s="111"/>
      <c r="F30" s="19"/>
      <c r="G30" s="19"/>
      <c r="H30" s="19"/>
    </row>
    <row r="31" spans="1:8" ht="15.75" thickBot="1">
      <c r="A31" t="s">
        <v>30</v>
      </c>
      <c r="B31" s="111"/>
      <c r="C31" s="111"/>
      <c r="D31" s="111"/>
      <c r="F31" s="19"/>
      <c r="G31" s="19"/>
      <c r="H31" s="19"/>
    </row>
    <row r="32" spans="1:8" ht="15.75" thickBot="1">
      <c r="A32" t="s">
        <v>36</v>
      </c>
      <c r="B32" s="111"/>
      <c r="C32" s="111"/>
      <c r="D32" s="111"/>
      <c r="F32" s="19"/>
      <c r="G32" s="19"/>
      <c r="H32" s="19"/>
    </row>
    <row r="33" spans="6:8" ht="11.25">
      <c r="F33" s="19"/>
      <c r="G33" s="19"/>
      <c r="H33" s="19"/>
    </row>
    <row r="34" spans="6:8" ht="11.25">
      <c r="F34" s="19"/>
      <c r="G34" s="19"/>
      <c r="H34" s="19"/>
    </row>
  </sheetData>
  <sheetProtection/>
  <mergeCells count="28">
    <mergeCell ref="B31:D31"/>
    <mergeCell ref="B32:D32"/>
    <mergeCell ref="C16:C18"/>
    <mergeCell ref="D16:D18"/>
    <mergeCell ref="B29:D29"/>
    <mergeCell ref="B30:D30"/>
    <mergeCell ref="C20:C22"/>
    <mergeCell ref="D20:D22"/>
    <mergeCell ref="D5:D7"/>
    <mergeCell ref="B28:D28"/>
    <mergeCell ref="A5:A7"/>
    <mergeCell ref="B5:B7"/>
    <mergeCell ref="A8:A10"/>
    <mergeCell ref="B20:B22"/>
    <mergeCell ref="C8:C10"/>
    <mergeCell ref="D8:D10"/>
    <mergeCell ref="D11:D12"/>
    <mergeCell ref="C11:C12"/>
    <mergeCell ref="A16:A18"/>
    <mergeCell ref="A20:A22"/>
    <mergeCell ref="A26:J26"/>
    <mergeCell ref="A1:J1"/>
    <mergeCell ref="A2:J2"/>
    <mergeCell ref="B16:B18"/>
    <mergeCell ref="A11:A12"/>
    <mergeCell ref="B11:B12"/>
    <mergeCell ref="B8:B10"/>
    <mergeCell ref="C5:C7"/>
  </mergeCells>
  <printOptions/>
  <pageMargins left="0.7086614173228347" right="0.7086614173228347" top="0.7480314960629921" bottom="0.7480314960629921" header="0.31496062992125984" footer="0.31496062992125984"/>
  <pageSetup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="110" zoomScaleNormal="110" workbookViewId="0" topLeftCell="A1">
      <pane xSplit="2" ySplit="3" topLeftCell="F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M4" sqref="M4:M37"/>
    </sheetView>
  </sheetViews>
  <sheetFormatPr defaultColWidth="11.421875" defaultRowHeight="15"/>
  <cols>
    <col min="1" max="1" width="32.8515625" style="1" customWidth="1"/>
    <col min="2" max="2" width="8.7109375" style="1" customWidth="1"/>
    <col min="3" max="3" width="13.28125" style="17" customWidth="1"/>
    <col min="4" max="4" width="11.421875" style="64" customWidth="1"/>
    <col min="5" max="5" width="30.7109375" style="17" customWidth="1"/>
    <col min="6" max="6" width="21.421875" style="17" bestFit="1" customWidth="1"/>
    <col min="7" max="7" width="11.421875" style="71" customWidth="1"/>
    <col min="8" max="9" width="11.421875" style="72" customWidth="1"/>
    <col min="10" max="11" width="11.421875" style="89" customWidth="1"/>
    <col min="12" max="16384" width="11.421875" style="1" customWidth="1"/>
  </cols>
  <sheetData>
    <row r="1" spans="1:11" ht="12.75">
      <c r="A1" s="95" t="s">
        <v>50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2">
      <c r="A2" s="126" t="s">
        <v>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33.75">
      <c r="A3" s="37" t="s">
        <v>33</v>
      </c>
      <c r="B3" s="37" t="s">
        <v>19</v>
      </c>
      <c r="C3" s="42" t="s">
        <v>23</v>
      </c>
      <c r="D3" s="63" t="s">
        <v>20</v>
      </c>
      <c r="E3" s="43" t="s">
        <v>0</v>
      </c>
      <c r="F3" s="43" t="s">
        <v>1</v>
      </c>
      <c r="G3" s="67" t="s">
        <v>14</v>
      </c>
      <c r="H3" s="68" t="s">
        <v>85</v>
      </c>
      <c r="I3" s="68" t="s">
        <v>84</v>
      </c>
      <c r="J3" s="87" t="s">
        <v>92</v>
      </c>
      <c r="K3" s="87" t="s">
        <v>91</v>
      </c>
    </row>
    <row r="4" spans="1:13" ht="37.5" customHeight="1">
      <c r="A4" s="38" t="s">
        <v>44</v>
      </c>
      <c r="B4" s="41">
        <v>0.05</v>
      </c>
      <c r="C4" s="26">
        <f>+G4</f>
        <v>0</v>
      </c>
      <c r="D4" s="73">
        <f>+C4*B4</f>
        <v>0</v>
      </c>
      <c r="E4" s="28" t="s">
        <v>37</v>
      </c>
      <c r="F4" s="27">
        <v>1</v>
      </c>
      <c r="G4" s="90"/>
      <c r="H4" s="69">
        <v>3520000</v>
      </c>
      <c r="I4" s="69">
        <v>2880000</v>
      </c>
      <c r="J4" s="88">
        <f>+G4*0.19</f>
        <v>0</v>
      </c>
      <c r="K4" s="88">
        <f>+J4+G4</f>
        <v>0</v>
      </c>
      <c r="M4" s="94"/>
    </row>
    <row r="5" spans="1:13" ht="72.75" customHeight="1">
      <c r="A5" s="38" t="s">
        <v>45</v>
      </c>
      <c r="B5" s="41">
        <v>0.05</v>
      </c>
      <c r="C5" s="26">
        <f>+G5</f>
        <v>0</v>
      </c>
      <c r="D5" s="73">
        <f>+C5*B5</f>
        <v>0</v>
      </c>
      <c r="E5" s="25" t="s">
        <v>56</v>
      </c>
      <c r="F5" s="27">
        <v>1</v>
      </c>
      <c r="G5" s="90"/>
      <c r="H5" s="69">
        <v>2530000</v>
      </c>
      <c r="I5" s="69">
        <v>2070000</v>
      </c>
      <c r="J5" s="88">
        <f aca="true" t="shared" si="0" ref="J5:J37">+G5*0.19</f>
        <v>0</v>
      </c>
      <c r="K5" s="88">
        <f aca="true" t="shared" si="1" ref="K5:K37">+J5+G5</f>
        <v>0</v>
      </c>
      <c r="M5" s="94"/>
    </row>
    <row r="6" spans="1:13" ht="54.75" customHeight="1">
      <c r="A6" s="38" t="s">
        <v>46</v>
      </c>
      <c r="B6" s="41">
        <v>0.07</v>
      </c>
      <c r="C6" s="26">
        <f>+G6</f>
        <v>0</v>
      </c>
      <c r="D6" s="73">
        <f>+C6*B6</f>
        <v>0</v>
      </c>
      <c r="E6" s="25" t="s">
        <v>56</v>
      </c>
      <c r="F6" s="27">
        <v>1</v>
      </c>
      <c r="G6" s="90"/>
      <c r="H6" s="69">
        <v>550000</v>
      </c>
      <c r="I6" s="69">
        <v>450000</v>
      </c>
      <c r="J6" s="88">
        <f t="shared" si="0"/>
        <v>0</v>
      </c>
      <c r="K6" s="88">
        <f t="shared" si="1"/>
        <v>0</v>
      </c>
      <c r="M6" s="94"/>
    </row>
    <row r="7" spans="1:13" ht="55.5" customHeight="1">
      <c r="A7" s="50" t="s">
        <v>76</v>
      </c>
      <c r="B7" s="51">
        <v>0.15</v>
      </c>
      <c r="C7" s="52" t="e">
        <f>+AVERAGE(G7:G7)</f>
        <v>#DIV/0!</v>
      </c>
      <c r="D7" s="74" t="e">
        <f>+C7*$B$7</f>
        <v>#DIV/0!</v>
      </c>
      <c r="E7" s="46" t="s">
        <v>25</v>
      </c>
      <c r="F7" s="29">
        <v>1</v>
      </c>
      <c r="G7" s="91"/>
      <c r="H7" s="69">
        <v>81300</v>
      </c>
      <c r="I7" s="69">
        <v>66500</v>
      </c>
      <c r="J7" s="88">
        <f t="shared" si="0"/>
        <v>0</v>
      </c>
      <c r="K7" s="88">
        <f t="shared" si="1"/>
        <v>0</v>
      </c>
      <c r="M7" s="94"/>
    </row>
    <row r="8" spans="1:13" ht="42.75" customHeight="1">
      <c r="A8" s="50" t="s">
        <v>47</v>
      </c>
      <c r="B8" s="51">
        <v>0.1</v>
      </c>
      <c r="C8" s="53" t="e">
        <f>AVERAGE(G8:G8)</f>
        <v>#DIV/0!</v>
      </c>
      <c r="D8" s="74" t="e">
        <f>+C8*B8</f>
        <v>#DIV/0!</v>
      </c>
      <c r="E8" s="51" t="s">
        <v>56</v>
      </c>
      <c r="F8" s="29">
        <v>1</v>
      </c>
      <c r="G8" s="91"/>
      <c r="H8" s="69">
        <v>1650000</v>
      </c>
      <c r="I8" s="69">
        <v>1350000</v>
      </c>
      <c r="J8" s="88">
        <f t="shared" si="0"/>
        <v>0</v>
      </c>
      <c r="K8" s="88">
        <f t="shared" si="1"/>
        <v>0</v>
      </c>
      <c r="M8" s="94"/>
    </row>
    <row r="9" spans="1:13" ht="51" customHeight="1">
      <c r="A9" s="50" t="s">
        <v>49</v>
      </c>
      <c r="B9" s="51">
        <v>0.1</v>
      </c>
      <c r="C9" s="53" t="e">
        <f>AVERAGE(G9:G9)</f>
        <v>#DIV/0!</v>
      </c>
      <c r="D9" s="74" t="e">
        <f>+C9*B9</f>
        <v>#DIV/0!</v>
      </c>
      <c r="E9" s="51" t="s">
        <v>56</v>
      </c>
      <c r="F9" s="29">
        <v>1</v>
      </c>
      <c r="G9" s="91"/>
      <c r="H9" s="69">
        <v>770000</v>
      </c>
      <c r="I9" s="69">
        <v>630000</v>
      </c>
      <c r="J9" s="88">
        <f t="shared" si="0"/>
        <v>0</v>
      </c>
      <c r="K9" s="88">
        <f t="shared" si="1"/>
        <v>0</v>
      </c>
      <c r="M9" s="94"/>
    </row>
    <row r="10" spans="1:13" s="6" customFormat="1" ht="31.5" customHeight="1">
      <c r="A10" s="128" t="s">
        <v>2</v>
      </c>
      <c r="B10" s="127">
        <v>0.05</v>
      </c>
      <c r="C10" s="138" t="e">
        <f>+AVERAGE(G10:G11)</f>
        <v>#DIV/0!</v>
      </c>
      <c r="D10" s="140" t="e">
        <f>+C10*$B$10</f>
        <v>#DIV/0!</v>
      </c>
      <c r="E10" s="100" t="s">
        <v>77</v>
      </c>
      <c r="F10" s="29">
        <v>100</v>
      </c>
      <c r="G10" s="91"/>
      <c r="H10" s="69">
        <v>1850</v>
      </c>
      <c r="I10" s="69">
        <v>1550</v>
      </c>
      <c r="J10" s="88">
        <f t="shared" si="0"/>
        <v>0</v>
      </c>
      <c r="K10" s="88">
        <f t="shared" si="1"/>
        <v>0</v>
      </c>
      <c r="M10" s="94"/>
    </row>
    <row r="11" spans="1:13" s="6" customFormat="1" ht="29.25" customHeight="1">
      <c r="A11" s="128"/>
      <c r="B11" s="127"/>
      <c r="C11" s="139"/>
      <c r="D11" s="141"/>
      <c r="E11" s="100"/>
      <c r="F11" s="29">
        <v>300</v>
      </c>
      <c r="G11" s="91"/>
      <c r="H11" s="69">
        <v>1650</v>
      </c>
      <c r="I11" s="69">
        <v>1350</v>
      </c>
      <c r="J11" s="88">
        <f t="shared" si="0"/>
        <v>0</v>
      </c>
      <c r="K11" s="88">
        <f t="shared" si="1"/>
        <v>0</v>
      </c>
      <c r="M11" s="94"/>
    </row>
    <row r="12" spans="1:13" s="6" customFormat="1" ht="19.5" customHeight="1">
      <c r="A12" s="128" t="s">
        <v>24</v>
      </c>
      <c r="B12" s="127">
        <v>0.08</v>
      </c>
      <c r="C12" s="138" t="e">
        <f>+AVERAGE(G12:G13)</f>
        <v>#DIV/0!</v>
      </c>
      <c r="D12" s="137" t="e">
        <f>+C12*$B$12</f>
        <v>#DIV/0!</v>
      </c>
      <c r="E12" s="100" t="s">
        <v>77</v>
      </c>
      <c r="F12" s="29">
        <v>100</v>
      </c>
      <c r="G12" s="91"/>
      <c r="H12" s="69">
        <v>3300</v>
      </c>
      <c r="I12" s="69">
        <v>2700</v>
      </c>
      <c r="J12" s="88">
        <f t="shared" si="0"/>
        <v>0</v>
      </c>
      <c r="K12" s="88">
        <f t="shared" si="1"/>
        <v>0</v>
      </c>
      <c r="M12" s="94"/>
    </row>
    <row r="13" spans="1:13" s="6" customFormat="1" ht="14.25" customHeight="1">
      <c r="A13" s="128"/>
      <c r="B13" s="127"/>
      <c r="C13" s="139"/>
      <c r="D13" s="137"/>
      <c r="E13" s="100"/>
      <c r="F13" s="29">
        <v>300</v>
      </c>
      <c r="G13" s="91"/>
      <c r="H13" s="69">
        <v>2550</v>
      </c>
      <c r="I13" s="69">
        <v>2050</v>
      </c>
      <c r="J13" s="88">
        <f t="shared" si="0"/>
        <v>0</v>
      </c>
      <c r="K13" s="88">
        <f t="shared" si="1"/>
        <v>0</v>
      </c>
      <c r="M13" s="94"/>
    </row>
    <row r="14" spans="1:13" ht="12" customHeight="1">
      <c r="A14" s="132" t="s">
        <v>54</v>
      </c>
      <c r="B14" s="134">
        <v>0.05</v>
      </c>
      <c r="C14" s="135" t="e">
        <f>+AVERAGE(G14:G16)</f>
        <v>#DIV/0!</v>
      </c>
      <c r="D14" s="136" t="e">
        <f>+C14*$B$14</f>
        <v>#DIV/0!</v>
      </c>
      <c r="E14" s="112" t="s">
        <v>77</v>
      </c>
      <c r="F14" s="40">
        <v>10</v>
      </c>
      <c r="G14" s="91"/>
      <c r="H14" s="69">
        <v>13000</v>
      </c>
      <c r="I14" s="69">
        <v>10600</v>
      </c>
      <c r="J14" s="88">
        <f t="shared" si="0"/>
        <v>0</v>
      </c>
      <c r="K14" s="88">
        <f t="shared" si="1"/>
        <v>0</v>
      </c>
      <c r="M14" s="94"/>
    </row>
    <row r="15" spans="1:13" ht="17.25" customHeight="1">
      <c r="A15" s="128"/>
      <c r="B15" s="127"/>
      <c r="C15" s="135"/>
      <c r="D15" s="137"/>
      <c r="E15" s="100"/>
      <c r="F15" s="40">
        <v>20</v>
      </c>
      <c r="G15" s="91"/>
      <c r="H15" s="69">
        <v>9900</v>
      </c>
      <c r="I15" s="69">
        <v>8100</v>
      </c>
      <c r="J15" s="88">
        <f t="shared" si="0"/>
        <v>0</v>
      </c>
      <c r="K15" s="88">
        <f t="shared" si="1"/>
        <v>0</v>
      </c>
      <c r="M15" s="94"/>
    </row>
    <row r="16" spans="1:13" ht="12" customHeight="1">
      <c r="A16" s="128"/>
      <c r="B16" s="127"/>
      <c r="C16" s="135"/>
      <c r="D16" s="137"/>
      <c r="E16" s="100"/>
      <c r="F16" s="39">
        <v>50</v>
      </c>
      <c r="G16" s="91"/>
      <c r="H16" s="69">
        <v>7700</v>
      </c>
      <c r="I16" s="69">
        <v>6300</v>
      </c>
      <c r="J16" s="88">
        <f t="shared" si="0"/>
        <v>0</v>
      </c>
      <c r="K16" s="88">
        <f t="shared" si="1"/>
        <v>0</v>
      </c>
      <c r="M16" s="94"/>
    </row>
    <row r="17" spans="1:13" ht="12" customHeight="1">
      <c r="A17" s="128" t="s">
        <v>55</v>
      </c>
      <c r="B17" s="127">
        <v>0.05</v>
      </c>
      <c r="C17" s="135" t="e">
        <f>+AVERAGE(G17:G19)</f>
        <v>#DIV/0!</v>
      </c>
      <c r="D17" s="137" t="e">
        <f>+C17*$B$17</f>
        <v>#DIV/0!</v>
      </c>
      <c r="E17" s="112" t="s">
        <v>77</v>
      </c>
      <c r="F17" s="40">
        <v>10</v>
      </c>
      <c r="G17" s="91"/>
      <c r="H17" s="69">
        <v>20800</v>
      </c>
      <c r="I17" s="69">
        <v>17000</v>
      </c>
      <c r="J17" s="88">
        <f t="shared" si="0"/>
        <v>0</v>
      </c>
      <c r="K17" s="88">
        <f t="shared" si="1"/>
        <v>0</v>
      </c>
      <c r="M17" s="94"/>
    </row>
    <row r="18" spans="1:13" ht="22.5" customHeight="1">
      <c r="A18" s="128"/>
      <c r="B18" s="127"/>
      <c r="C18" s="135"/>
      <c r="D18" s="137"/>
      <c r="E18" s="100"/>
      <c r="F18" s="40">
        <v>20</v>
      </c>
      <c r="G18" s="91"/>
      <c r="H18" s="69">
        <v>18250</v>
      </c>
      <c r="I18" s="69">
        <v>14950</v>
      </c>
      <c r="J18" s="88">
        <f t="shared" si="0"/>
        <v>0</v>
      </c>
      <c r="K18" s="88">
        <f t="shared" si="1"/>
        <v>0</v>
      </c>
      <c r="M18" s="94"/>
    </row>
    <row r="19" spans="1:13" ht="15">
      <c r="A19" s="128"/>
      <c r="B19" s="127"/>
      <c r="C19" s="135"/>
      <c r="D19" s="137"/>
      <c r="E19" s="100"/>
      <c r="F19" s="39">
        <v>50</v>
      </c>
      <c r="G19" s="91"/>
      <c r="H19" s="69">
        <v>15050</v>
      </c>
      <c r="I19" s="69">
        <v>12350</v>
      </c>
      <c r="J19" s="88">
        <f t="shared" si="0"/>
        <v>0</v>
      </c>
      <c r="K19" s="88">
        <f t="shared" si="1"/>
        <v>0</v>
      </c>
      <c r="M19" s="94"/>
    </row>
    <row r="20" spans="1:13" ht="15.75" customHeight="1">
      <c r="A20" s="96" t="s">
        <v>52</v>
      </c>
      <c r="B20" s="144">
        <v>0.07</v>
      </c>
      <c r="C20" s="135" t="e">
        <f>+AVERAGE(G20:G22)</f>
        <v>#DIV/0!</v>
      </c>
      <c r="D20" s="140" t="e">
        <f>+C20*B20</f>
        <v>#DIV/0!</v>
      </c>
      <c r="E20" s="112" t="s">
        <v>77</v>
      </c>
      <c r="F20" s="29" t="s">
        <v>57</v>
      </c>
      <c r="G20" s="92"/>
      <c r="H20" s="69">
        <v>110000</v>
      </c>
      <c r="I20" s="69">
        <v>90000</v>
      </c>
      <c r="J20" s="88">
        <f t="shared" si="0"/>
        <v>0</v>
      </c>
      <c r="K20" s="88">
        <f t="shared" si="1"/>
        <v>0</v>
      </c>
      <c r="M20" s="94"/>
    </row>
    <row r="21" spans="1:13" ht="15.75" customHeight="1">
      <c r="A21" s="97"/>
      <c r="B21" s="145"/>
      <c r="C21" s="135"/>
      <c r="D21" s="141"/>
      <c r="E21" s="100"/>
      <c r="F21" s="29" t="s">
        <v>58</v>
      </c>
      <c r="G21" s="92"/>
      <c r="H21" s="69">
        <v>275000</v>
      </c>
      <c r="I21" s="69">
        <v>225000</v>
      </c>
      <c r="J21" s="88">
        <f t="shared" si="0"/>
        <v>0</v>
      </c>
      <c r="K21" s="88">
        <f t="shared" si="1"/>
        <v>0</v>
      </c>
      <c r="M21" s="94"/>
    </row>
    <row r="22" spans="1:13" ht="34.5" customHeight="1">
      <c r="A22" s="97"/>
      <c r="B22" s="145"/>
      <c r="C22" s="135"/>
      <c r="D22" s="141"/>
      <c r="E22" s="100"/>
      <c r="F22" s="29" t="s">
        <v>59</v>
      </c>
      <c r="G22" s="92"/>
      <c r="H22" s="69">
        <v>440000</v>
      </c>
      <c r="I22" s="69">
        <v>360000</v>
      </c>
      <c r="J22" s="88">
        <f t="shared" si="0"/>
        <v>0</v>
      </c>
      <c r="K22" s="88">
        <f t="shared" si="1"/>
        <v>0</v>
      </c>
      <c r="M22" s="94"/>
    </row>
    <row r="23" spans="1:13" ht="58.5" customHeight="1">
      <c r="A23" s="96" t="s">
        <v>78</v>
      </c>
      <c r="B23" s="144">
        <v>0.05</v>
      </c>
      <c r="C23" s="135" t="e">
        <f>+AVERAGE(G23:G25)</f>
        <v>#DIV/0!</v>
      </c>
      <c r="D23" s="140" t="e">
        <f>+C23*B23</f>
        <v>#DIV/0!</v>
      </c>
      <c r="E23" s="112" t="s">
        <v>77</v>
      </c>
      <c r="F23" s="28" t="s">
        <v>57</v>
      </c>
      <c r="G23" s="92"/>
      <c r="H23" s="69">
        <v>165000</v>
      </c>
      <c r="I23" s="69">
        <v>135000</v>
      </c>
      <c r="J23" s="88">
        <f t="shared" si="0"/>
        <v>0</v>
      </c>
      <c r="K23" s="88">
        <f t="shared" si="1"/>
        <v>0</v>
      </c>
      <c r="M23" s="94"/>
    </row>
    <row r="24" spans="1:13" ht="27" customHeight="1">
      <c r="A24" s="97"/>
      <c r="B24" s="145"/>
      <c r="C24" s="135"/>
      <c r="D24" s="141"/>
      <c r="E24" s="100"/>
      <c r="F24" s="28" t="s">
        <v>58</v>
      </c>
      <c r="G24" s="92"/>
      <c r="H24" s="69">
        <v>385000</v>
      </c>
      <c r="I24" s="69">
        <v>315000</v>
      </c>
      <c r="J24" s="88">
        <f t="shared" si="0"/>
        <v>0</v>
      </c>
      <c r="K24" s="88">
        <f t="shared" si="1"/>
        <v>0</v>
      </c>
      <c r="M24" s="94"/>
    </row>
    <row r="25" spans="1:13" ht="15.75" customHeight="1">
      <c r="A25" s="97"/>
      <c r="B25" s="145"/>
      <c r="C25" s="135"/>
      <c r="D25" s="141"/>
      <c r="E25" s="100"/>
      <c r="F25" s="28" t="s">
        <v>59</v>
      </c>
      <c r="G25" s="92"/>
      <c r="H25" s="69">
        <v>528000</v>
      </c>
      <c r="I25" s="69">
        <v>432000</v>
      </c>
      <c r="J25" s="88">
        <f t="shared" si="0"/>
        <v>0</v>
      </c>
      <c r="K25" s="88">
        <f t="shared" si="1"/>
        <v>0</v>
      </c>
      <c r="M25" s="94"/>
    </row>
    <row r="26" spans="1:13" ht="26.25" customHeight="1">
      <c r="A26" s="128" t="s">
        <v>3</v>
      </c>
      <c r="B26" s="127">
        <v>0.02</v>
      </c>
      <c r="C26" s="135" t="e">
        <f>+AVERAGE(G26:G28)</f>
        <v>#DIV/0!</v>
      </c>
      <c r="D26" s="137" t="e">
        <f>+C26*B26</f>
        <v>#DIV/0!</v>
      </c>
      <c r="E26" s="96" t="s">
        <v>37</v>
      </c>
      <c r="F26" s="28" t="s">
        <v>4</v>
      </c>
      <c r="G26" s="93"/>
      <c r="H26" s="69">
        <v>141000</v>
      </c>
      <c r="I26" s="69">
        <v>115400</v>
      </c>
      <c r="J26" s="88">
        <f t="shared" si="0"/>
        <v>0</v>
      </c>
      <c r="K26" s="88">
        <f t="shared" si="1"/>
        <v>0</v>
      </c>
      <c r="M26" s="94"/>
    </row>
    <row r="27" spans="1:13" ht="26.25" customHeight="1">
      <c r="A27" s="128"/>
      <c r="B27" s="127"/>
      <c r="C27" s="135"/>
      <c r="D27" s="137"/>
      <c r="E27" s="97"/>
      <c r="F27" s="28" t="s">
        <v>5</v>
      </c>
      <c r="G27" s="93"/>
      <c r="H27" s="69">
        <v>138700</v>
      </c>
      <c r="I27" s="69">
        <v>113500</v>
      </c>
      <c r="J27" s="88">
        <f t="shared" si="0"/>
        <v>0</v>
      </c>
      <c r="K27" s="88">
        <f t="shared" si="1"/>
        <v>0</v>
      </c>
      <c r="M27" s="94"/>
    </row>
    <row r="28" spans="1:13" ht="34.5" customHeight="1">
      <c r="A28" s="128"/>
      <c r="B28" s="127"/>
      <c r="C28" s="135"/>
      <c r="D28" s="137"/>
      <c r="E28" s="97"/>
      <c r="F28" s="28" t="s">
        <v>6</v>
      </c>
      <c r="G28" s="93"/>
      <c r="H28" s="69">
        <v>130350</v>
      </c>
      <c r="I28" s="69">
        <v>106650</v>
      </c>
      <c r="J28" s="88">
        <f t="shared" si="0"/>
        <v>0</v>
      </c>
      <c r="K28" s="88">
        <f t="shared" si="1"/>
        <v>0</v>
      </c>
      <c r="M28" s="94"/>
    </row>
    <row r="29" spans="1:13" ht="28.5" customHeight="1">
      <c r="A29" s="128" t="s">
        <v>15</v>
      </c>
      <c r="B29" s="127">
        <v>0.01</v>
      </c>
      <c r="C29" s="135" t="e">
        <f>+AVERAGE(G29:G31)</f>
        <v>#DIV/0!</v>
      </c>
      <c r="D29" s="137" t="e">
        <f>+C29*$B$29</f>
        <v>#DIV/0!</v>
      </c>
      <c r="E29" s="96" t="s">
        <v>37</v>
      </c>
      <c r="F29" s="28" t="s">
        <v>4</v>
      </c>
      <c r="G29" s="91"/>
      <c r="H29" s="69">
        <v>181850</v>
      </c>
      <c r="I29" s="69">
        <v>148750</v>
      </c>
      <c r="J29" s="88">
        <f t="shared" si="0"/>
        <v>0</v>
      </c>
      <c r="K29" s="88">
        <f t="shared" si="1"/>
        <v>0</v>
      </c>
      <c r="M29" s="94"/>
    </row>
    <row r="30" spans="1:13" ht="34.5" customHeight="1">
      <c r="A30" s="128"/>
      <c r="B30" s="127"/>
      <c r="C30" s="135"/>
      <c r="D30" s="137"/>
      <c r="E30" s="97"/>
      <c r="F30" s="28" t="s">
        <v>5</v>
      </c>
      <c r="G30" s="91"/>
      <c r="H30" s="69">
        <v>175000</v>
      </c>
      <c r="I30" s="69">
        <v>143200</v>
      </c>
      <c r="J30" s="88">
        <f t="shared" si="0"/>
        <v>0</v>
      </c>
      <c r="K30" s="88">
        <f t="shared" si="1"/>
        <v>0</v>
      </c>
      <c r="M30" s="94"/>
    </row>
    <row r="31" spans="1:13" ht="33" customHeight="1">
      <c r="A31" s="128"/>
      <c r="B31" s="127"/>
      <c r="C31" s="135"/>
      <c r="D31" s="137"/>
      <c r="E31" s="112"/>
      <c r="F31" s="28" t="s">
        <v>6</v>
      </c>
      <c r="G31" s="91"/>
      <c r="H31" s="69">
        <v>160400</v>
      </c>
      <c r="I31" s="69">
        <v>131200</v>
      </c>
      <c r="J31" s="88">
        <f t="shared" si="0"/>
        <v>0</v>
      </c>
      <c r="K31" s="88">
        <f t="shared" si="1"/>
        <v>0</v>
      </c>
      <c r="M31" s="94"/>
    </row>
    <row r="32" spans="1:13" ht="20.25" customHeight="1">
      <c r="A32" s="129" t="s">
        <v>7</v>
      </c>
      <c r="B32" s="130">
        <v>0.05</v>
      </c>
      <c r="C32" s="142" t="e">
        <f>+AVERAGE(G32:G35)</f>
        <v>#DIV/0!</v>
      </c>
      <c r="D32" s="123" t="e">
        <f>+C32*$B$32</f>
        <v>#DIV/0!</v>
      </c>
      <c r="E32" s="124" t="s">
        <v>8</v>
      </c>
      <c r="F32" s="29" t="s">
        <v>9</v>
      </c>
      <c r="G32" s="91"/>
      <c r="H32" s="69">
        <v>568150</v>
      </c>
      <c r="I32" s="69">
        <v>464850</v>
      </c>
      <c r="J32" s="88">
        <f t="shared" si="0"/>
        <v>0</v>
      </c>
      <c r="K32" s="88">
        <f t="shared" si="1"/>
        <v>0</v>
      </c>
      <c r="M32" s="94"/>
    </row>
    <row r="33" spans="1:13" ht="21" customHeight="1">
      <c r="A33" s="129"/>
      <c r="B33" s="130"/>
      <c r="C33" s="142"/>
      <c r="D33" s="123"/>
      <c r="E33" s="125"/>
      <c r="F33" s="29" t="s">
        <v>10</v>
      </c>
      <c r="G33" s="91"/>
      <c r="H33" s="69">
        <v>676950</v>
      </c>
      <c r="I33" s="69">
        <v>553850</v>
      </c>
      <c r="J33" s="88">
        <f t="shared" si="0"/>
        <v>0</v>
      </c>
      <c r="K33" s="88">
        <f t="shared" si="1"/>
        <v>0</v>
      </c>
      <c r="M33" s="94"/>
    </row>
    <row r="34" spans="1:13" ht="23.25" customHeight="1">
      <c r="A34" s="129"/>
      <c r="B34" s="130"/>
      <c r="C34" s="142"/>
      <c r="D34" s="123"/>
      <c r="E34" s="125"/>
      <c r="F34" s="29" t="s">
        <v>11</v>
      </c>
      <c r="G34" s="91"/>
      <c r="H34" s="69">
        <v>842150</v>
      </c>
      <c r="I34" s="69">
        <v>689050</v>
      </c>
      <c r="J34" s="88">
        <f t="shared" si="0"/>
        <v>0</v>
      </c>
      <c r="K34" s="88">
        <f t="shared" si="1"/>
        <v>0</v>
      </c>
      <c r="M34" s="94"/>
    </row>
    <row r="35" spans="1:13" ht="12" customHeight="1">
      <c r="A35" s="129"/>
      <c r="B35" s="130"/>
      <c r="C35" s="142"/>
      <c r="D35" s="123"/>
      <c r="E35" s="143"/>
      <c r="F35" s="29" t="s">
        <v>12</v>
      </c>
      <c r="G35" s="91"/>
      <c r="H35" s="69">
        <v>955250</v>
      </c>
      <c r="I35" s="69">
        <v>781550</v>
      </c>
      <c r="J35" s="88">
        <f t="shared" si="0"/>
        <v>0</v>
      </c>
      <c r="K35" s="88">
        <f t="shared" si="1"/>
        <v>0</v>
      </c>
      <c r="M35" s="94"/>
    </row>
    <row r="36" spans="1:13" ht="45.75" customHeight="1">
      <c r="A36" s="131" t="s">
        <v>86</v>
      </c>
      <c r="B36" s="130">
        <v>0.05</v>
      </c>
      <c r="C36" s="133" t="e">
        <f>+AVERAGE(G36,G37)</f>
        <v>#DIV/0!</v>
      </c>
      <c r="D36" s="123" t="e">
        <f>+C36*B36</f>
        <v>#DIV/0!</v>
      </c>
      <c r="E36" s="124" t="s">
        <v>37</v>
      </c>
      <c r="F36" s="55" t="s">
        <v>87</v>
      </c>
      <c r="G36" s="91"/>
      <c r="H36" s="69">
        <v>330000</v>
      </c>
      <c r="I36" s="69">
        <v>270000</v>
      </c>
      <c r="J36" s="88">
        <f t="shared" si="0"/>
        <v>0</v>
      </c>
      <c r="K36" s="88">
        <f t="shared" si="1"/>
        <v>0</v>
      </c>
      <c r="M36" s="94"/>
    </row>
    <row r="37" spans="1:13" ht="45.75" customHeight="1">
      <c r="A37" s="132"/>
      <c r="B37" s="130"/>
      <c r="C37" s="133"/>
      <c r="D37" s="123"/>
      <c r="E37" s="125"/>
      <c r="F37" s="54" t="s">
        <v>88</v>
      </c>
      <c r="G37" s="91"/>
      <c r="H37" s="69">
        <v>528000</v>
      </c>
      <c r="I37" s="69">
        <v>432000</v>
      </c>
      <c r="J37" s="88">
        <f t="shared" si="0"/>
        <v>0</v>
      </c>
      <c r="K37" s="88">
        <f t="shared" si="1"/>
        <v>0</v>
      </c>
      <c r="M37" s="94"/>
    </row>
    <row r="38" spans="1:11" ht="15.75" customHeight="1">
      <c r="A38" s="7" t="s">
        <v>21</v>
      </c>
      <c r="B38" s="8">
        <f>SUM(B4:B37)</f>
        <v>1.0000000000000002</v>
      </c>
      <c r="C38" s="75" t="e">
        <f>+SUM(C7:C37)</f>
        <v>#DIV/0!</v>
      </c>
      <c r="D38" s="75" t="e">
        <f>+SUM(D7:D37)</f>
        <v>#DIV/0!</v>
      </c>
      <c r="E38" s="18"/>
      <c r="F38" s="18"/>
      <c r="G38" s="70"/>
      <c r="H38" s="13"/>
      <c r="I38" s="13"/>
      <c r="J38" s="66">
        <f>+SUM(J7:J35)</f>
        <v>0</v>
      </c>
      <c r="K38" s="66"/>
    </row>
    <row r="40" spans="1:5" ht="37.5" customHeight="1">
      <c r="A40" s="117" t="s">
        <v>60</v>
      </c>
      <c r="B40" s="146"/>
      <c r="C40" s="146"/>
      <c r="D40" s="146"/>
      <c r="E40" s="146"/>
    </row>
    <row r="43" spans="1:4" ht="15.75" thickBot="1">
      <c r="A43" t="s">
        <v>28</v>
      </c>
      <c r="B43" s="111"/>
      <c r="C43" s="111"/>
      <c r="D43" s="111"/>
    </row>
    <row r="44" spans="1:4" ht="15.75" thickBot="1">
      <c r="A44" t="s">
        <v>29</v>
      </c>
      <c r="B44" s="111"/>
      <c r="C44" s="111"/>
      <c r="D44" s="111"/>
    </row>
    <row r="45" spans="1:4" ht="15.75" thickBot="1">
      <c r="A45" t="s">
        <v>31</v>
      </c>
      <c r="B45" s="111"/>
      <c r="C45" s="111"/>
      <c r="D45" s="111"/>
    </row>
    <row r="46" spans="1:4" ht="15.75" thickBot="1">
      <c r="A46" t="s">
        <v>30</v>
      </c>
      <c r="B46" s="111"/>
      <c r="C46" s="111"/>
      <c r="D46" s="111"/>
    </row>
    <row r="47" spans="1:4" ht="15.75" thickBot="1">
      <c r="A47" t="s">
        <v>36</v>
      </c>
      <c r="B47" s="111"/>
      <c r="C47" s="111"/>
      <c r="D47" s="111"/>
    </row>
  </sheetData>
  <sheetProtection/>
  <mergeCells count="58">
    <mergeCell ref="D29:D31"/>
    <mergeCell ref="E29:E31"/>
    <mergeCell ref="A20:A22"/>
    <mergeCell ref="B20:B22"/>
    <mergeCell ref="C20:C22"/>
    <mergeCell ref="D20:D22"/>
    <mergeCell ref="E20:E22"/>
    <mergeCell ref="E23:E25"/>
    <mergeCell ref="B44:D44"/>
    <mergeCell ref="B45:D45"/>
    <mergeCell ref="B46:D46"/>
    <mergeCell ref="B47:D47"/>
    <mergeCell ref="A23:A25"/>
    <mergeCell ref="B23:B25"/>
    <mergeCell ref="C23:C25"/>
    <mergeCell ref="D23:D25"/>
    <mergeCell ref="B43:D43"/>
    <mergeCell ref="A40:E40"/>
    <mergeCell ref="E12:E13"/>
    <mergeCell ref="C32:C35"/>
    <mergeCell ref="D32:D35"/>
    <mergeCell ref="E32:E35"/>
    <mergeCell ref="C17:C19"/>
    <mergeCell ref="D17:D19"/>
    <mergeCell ref="E17:E19"/>
    <mergeCell ref="C26:C28"/>
    <mergeCell ref="D26:D28"/>
    <mergeCell ref="E26:E28"/>
    <mergeCell ref="A10:A11"/>
    <mergeCell ref="B10:B11"/>
    <mergeCell ref="C14:C16"/>
    <mergeCell ref="D14:D16"/>
    <mergeCell ref="E14:E16"/>
    <mergeCell ref="C10:C11"/>
    <mergeCell ref="D10:D11"/>
    <mergeCell ref="E10:E11"/>
    <mergeCell ref="C12:C13"/>
    <mergeCell ref="D12:D13"/>
    <mergeCell ref="A36:A37"/>
    <mergeCell ref="B36:B37"/>
    <mergeCell ref="C36:C37"/>
    <mergeCell ref="A14:A16"/>
    <mergeCell ref="B14:B16"/>
    <mergeCell ref="A17:A19"/>
    <mergeCell ref="B17:B19"/>
    <mergeCell ref="A26:A28"/>
    <mergeCell ref="B26:B28"/>
    <mergeCell ref="C29:C31"/>
    <mergeCell ref="D36:D37"/>
    <mergeCell ref="E36:E37"/>
    <mergeCell ref="A1:K1"/>
    <mergeCell ref="A2:K2"/>
    <mergeCell ref="B29:B31"/>
    <mergeCell ref="A12:A13"/>
    <mergeCell ref="B12:B13"/>
    <mergeCell ref="A32:A35"/>
    <mergeCell ref="B32:B35"/>
    <mergeCell ref="A29:A31"/>
  </mergeCells>
  <printOptions/>
  <pageMargins left="0.7086614173228347" right="0.7086614173228347" top="0.34" bottom="0.7480314960629921" header="0.31496062992125984" footer="0.31496062992125984"/>
  <pageSetup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liliana.delgado</dc:creator>
  <cp:keywords/>
  <dc:description/>
  <cp:lastModifiedBy>demarulanda</cp:lastModifiedBy>
  <cp:lastPrinted>2017-07-10T19:16:12Z</cp:lastPrinted>
  <dcterms:created xsi:type="dcterms:W3CDTF">2010-08-16T16:09:52Z</dcterms:created>
  <dcterms:modified xsi:type="dcterms:W3CDTF">2018-02-27T14:01:38Z</dcterms:modified>
  <cp:category/>
  <cp:version/>
  <cp:contentType/>
  <cp:contentStatus/>
</cp:coreProperties>
</file>